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20" windowHeight="5775" activeTab="0"/>
  </bookViews>
  <sheets>
    <sheet name="Sully1" sheetId="1" r:id="rId1"/>
    <sheet name="Sully2" sheetId="2" r:id="rId2"/>
  </sheets>
  <definedNames>
    <definedName name="E0">'Sully1'!$F$13</definedName>
    <definedName name="Q">'Sully2'!$F$15</definedName>
    <definedName name="SULLY2">Feuil1</definedName>
    <definedName name="T">'Sully2'!$F$16</definedName>
  </definedNames>
  <calcPr fullCalcOnLoad="1"/>
</workbook>
</file>

<file path=xl/sharedStrings.xml><?xml version="1.0" encoding="utf-8"?>
<sst xmlns="http://schemas.openxmlformats.org/spreadsheetml/2006/main" count="87" uniqueCount="33">
  <si>
    <t>Sully-Ledermann</t>
  </si>
  <si>
    <t>Réseau 100 (MF): à simple entrée E0 (espérance de vie)</t>
  </si>
  <si>
    <t>Estimations des quotients médians par tranche d'age</t>
  </si>
  <si>
    <t>par :    log(q(j)) = a(j,0) + a(j,1)*log(100-E0)</t>
  </si>
  <si>
    <t>où   les a(j,0) et a(j,1) sont les coefficients déterminés par Ledermann.</t>
  </si>
  <si>
    <t xml:space="preserve">Et   K = 10 puissance 2*s   permet de calculer les bornes à 5% </t>
  </si>
  <si>
    <t xml:space="preserve">par :   qinf = q/K   et   qsup = q*K </t>
  </si>
  <si>
    <t>Entrée E0 =</t>
  </si>
  <si>
    <t>ans</t>
  </si>
  <si>
    <t>Tranche</t>
  </si>
  <si>
    <t>a0</t>
  </si>
  <si>
    <t>a1</t>
  </si>
  <si>
    <t>K</t>
  </si>
  <si>
    <t>q</t>
  </si>
  <si>
    <t>qinf</t>
  </si>
  <si>
    <t>qsup</t>
  </si>
  <si>
    <t>à</t>
  </si>
  <si>
    <t xml:space="preserve"> </t>
  </si>
  <si>
    <t>Réseau 3 (MF) à double entrée :</t>
  </si>
  <si>
    <t xml:space="preserve">    Q1 = q(0,15) MF p. 1000 </t>
  </si>
  <si>
    <t xml:space="preserve">    Q2 = T = taux annuel moyen de mortalité p. 1000 MF "âgés de 50 ans et plus" </t>
  </si>
  <si>
    <t>par :    log(q(j)) = b(j,0) + b(j,1)*log(Q1) + b(j,2)*log(T)</t>
  </si>
  <si>
    <t>où   les b(j,0), b(j,1) et b(j,2) sont les coefficients déterminés par Ledermann.</t>
  </si>
  <si>
    <t>Entrée Q1 =</t>
  </si>
  <si>
    <t>Entrée T   =</t>
  </si>
  <si>
    <t>b0</t>
  </si>
  <si>
    <t>b1</t>
  </si>
  <si>
    <t>b2</t>
  </si>
  <si>
    <t>*</t>
  </si>
  <si>
    <t xml:space="preserve"> *    q(5,85) = 337.80 + 0.69798*q(5,80)</t>
  </si>
  <si>
    <t>mortalité à partir d'une ou deux caractéristiques supposées connues ou estimées,</t>
  </si>
  <si>
    <t>de Sully-Lederman (1912-1967), destinés à construire des tables types de</t>
  </si>
  <si>
    <t>On présente ici à travers deux exemples mis en feuille de calcul les "réseaux"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</si>
</sst>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"/>
    <numFmt numFmtId="174" formatCode="0.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b/>
      <u val="single"/>
      <sz val="14"/>
      <name val="Helv"/>
      <family val="0"/>
    </font>
  </fonts>
  <fills count="3">
    <fill>
      <patternFill/>
    </fill>
    <fill>
      <patternFill patternType="gray125"/>
    </fill>
    <fill>
      <patternFill patternType="mediumGray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39" xfId="0" applyFont="1" applyFill="1" applyBorder="1" applyAlignment="1">
      <alignment horizontal="left"/>
    </xf>
    <xf numFmtId="172" fontId="1" fillId="0" borderId="4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left"/>
    </xf>
    <xf numFmtId="172" fontId="1" fillId="0" borderId="30" xfId="0" applyNumberFormat="1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3" fontId="0" fillId="0" borderId="41" xfId="0" applyNumberFormat="1" applyBorder="1" applyAlignment="1">
      <alignment horizontal="center"/>
    </xf>
    <xf numFmtId="173" fontId="0" fillId="0" borderId="42" xfId="0" applyNumberFormat="1" applyBorder="1" applyAlignment="1">
      <alignment horizontal="center"/>
    </xf>
    <xf numFmtId="174" fontId="0" fillId="0" borderId="42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0" borderId="23" xfId="0" applyNumberForma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3.28125" style="0" customWidth="1"/>
    <col min="3" max="3" width="2.57421875" style="0" customWidth="1"/>
    <col min="4" max="4" width="3.421875" style="0" customWidth="1"/>
    <col min="5" max="5" width="12.57421875" style="1" customWidth="1"/>
    <col min="6" max="7" width="9.140625" style="1" customWidth="1"/>
    <col min="8" max="10" width="7.7109375" style="2" customWidth="1"/>
    <col min="11" max="16384" width="9.140625" style="0" customWidth="1"/>
  </cols>
  <sheetData>
    <row r="2" spans="4:7" ht="19.5" customHeight="1">
      <c r="D2" s="4"/>
      <c r="E2" s="3"/>
      <c r="G2" s="67" t="s">
        <v>0</v>
      </c>
    </row>
    <row r="4" spans="2:10" s="4" customFormat="1" ht="12.75">
      <c r="B4" s="4" t="s">
        <v>1</v>
      </c>
      <c r="E4" s="3"/>
      <c r="F4" s="3"/>
      <c r="G4" s="3"/>
      <c r="H4" s="5"/>
      <c r="I4" s="5"/>
      <c r="J4" s="5"/>
    </row>
    <row r="5" spans="5:10" s="4" customFormat="1" ht="12.75">
      <c r="E5" s="3"/>
      <c r="F5" s="3"/>
      <c r="G5" s="3"/>
      <c r="H5" s="5"/>
      <c r="I5" s="5"/>
      <c r="J5" s="5"/>
    </row>
    <row r="6" ht="12.75">
      <c r="B6" t="s">
        <v>2</v>
      </c>
    </row>
    <row r="7" ht="12.75">
      <c r="B7" t="s">
        <v>3</v>
      </c>
    </row>
    <row r="8" ht="12.75">
      <c r="B8" t="s">
        <v>4</v>
      </c>
    </row>
    <row r="9" ht="12.75">
      <c r="B9" t="s">
        <v>5</v>
      </c>
    </row>
    <row r="10" ht="12.75">
      <c r="B10" t="s">
        <v>6</v>
      </c>
    </row>
    <row r="12" spans="2:8" ht="13.5" thickBot="1">
      <c r="B12" s="6"/>
      <c r="C12" s="7"/>
      <c r="D12" s="7"/>
      <c r="E12" s="8"/>
      <c r="F12" s="8"/>
      <c r="G12" s="8"/>
      <c r="H12" s="9"/>
    </row>
    <row r="13" spans="2:8" ht="13.5" thickBot="1">
      <c r="B13" s="10"/>
      <c r="C13" s="11"/>
      <c r="D13" s="11"/>
      <c r="E13" s="64" t="s">
        <v>7</v>
      </c>
      <c r="F13" s="65">
        <v>54.3</v>
      </c>
      <c r="G13" s="66" t="s">
        <v>8</v>
      </c>
      <c r="H13" s="12"/>
    </row>
    <row r="14" spans="2:8" ht="12.75">
      <c r="B14" s="13"/>
      <c r="C14" s="14"/>
      <c r="D14" s="14"/>
      <c r="E14" s="15"/>
      <c r="F14" s="15"/>
      <c r="G14" s="15"/>
      <c r="H14" s="16"/>
    </row>
    <row r="15" ht="13.5" thickBot="1"/>
    <row r="16" spans="2:10" s="3" customFormat="1" ht="13.5" thickBot="1">
      <c r="B16" s="52" t="s">
        <v>9</v>
      </c>
      <c r="C16" s="55"/>
      <c r="D16" s="54"/>
      <c r="E16" s="40" t="s">
        <v>10</v>
      </c>
      <c r="F16" s="38" t="s">
        <v>11</v>
      </c>
      <c r="G16" s="38" t="s">
        <v>12</v>
      </c>
      <c r="H16" s="41" t="s">
        <v>13</v>
      </c>
      <c r="I16" s="41" t="s">
        <v>14</v>
      </c>
      <c r="J16" s="42" t="s">
        <v>15</v>
      </c>
    </row>
    <row r="17" spans="2:10" ht="12.75">
      <c r="B17" s="59">
        <v>0</v>
      </c>
      <c r="C17" s="56" t="s">
        <v>16</v>
      </c>
      <c r="D17" s="60">
        <v>1</v>
      </c>
      <c r="E17" s="35">
        <v>-2.166</v>
      </c>
      <c r="F17" s="17">
        <v>2.491</v>
      </c>
      <c r="G17" s="17">
        <v>1.435</v>
      </c>
      <c r="H17" s="36">
        <f aca="true" t="shared" si="0" ref="H17:H34">EXP(LN(10)*(E17+F17*LOG(100-E0)))</f>
        <v>93.07890261282537</v>
      </c>
      <c r="I17" s="36">
        <f aca="true" t="shared" si="1" ref="I17:I34">H17/G17</f>
        <v>64.86334676851942</v>
      </c>
      <c r="J17" s="43">
        <f aca="true" t="shared" si="2" ref="J17:J34">H17*G17</f>
        <v>133.5682252494044</v>
      </c>
    </row>
    <row r="18" spans="2:10" ht="12.75">
      <c r="B18" s="61">
        <v>1</v>
      </c>
      <c r="C18" s="53" t="s">
        <v>16</v>
      </c>
      <c r="D18" s="62">
        <v>4</v>
      </c>
      <c r="E18" s="28">
        <v>-5.515</v>
      </c>
      <c r="F18" s="26">
        <v>4.306</v>
      </c>
      <c r="G18" s="26">
        <v>1.675</v>
      </c>
      <c r="H18" s="27">
        <f t="shared" si="0"/>
        <v>42.914015872734296</v>
      </c>
      <c r="I18" s="27">
        <f t="shared" si="1"/>
        <v>25.62030798372197</v>
      </c>
      <c r="J18" s="44">
        <f t="shared" si="2"/>
        <v>71.88097658682995</v>
      </c>
    </row>
    <row r="19" spans="2:10" ht="12.75">
      <c r="B19" s="61">
        <v>5</v>
      </c>
      <c r="C19" s="53" t="s">
        <v>16</v>
      </c>
      <c r="D19" s="62">
        <f aca="true" t="shared" si="3" ref="D19:D35">B19+4</f>
        <v>9</v>
      </c>
      <c r="E19" s="28">
        <v>-4.393</v>
      </c>
      <c r="F19" s="26">
        <v>3.348</v>
      </c>
      <c r="G19" s="26">
        <v>1.608</v>
      </c>
      <c r="H19" s="27">
        <f t="shared" si="0"/>
        <v>14.601566067321954</v>
      </c>
      <c r="I19" s="27">
        <f t="shared" si="1"/>
        <v>9.080575912513652</v>
      </c>
      <c r="J19" s="44">
        <f t="shared" si="2"/>
        <v>23.479318236253704</v>
      </c>
    </row>
    <row r="20" spans="2:10" ht="12.75">
      <c r="B20" s="61">
        <f aca="true" t="shared" si="4" ref="B20:B35">B19+5</f>
        <v>10</v>
      </c>
      <c r="C20" s="53" t="s">
        <v>16</v>
      </c>
      <c r="D20" s="62">
        <f t="shared" si="3"/>
        <v>14</v>
      </c>
      <c r="E20" s="28">
        <v>-3.692</v>
      </c>
      <c r="F20" s="26">
        <v>2.838</v>
      </c>
      <c r="G20" s="26">
        <v>1.587</v>
      </c>
      <c r="H20" s="27">
        <f t="shared" si="0"/>
        <v>10.443406330510943</v>
      </c>
      <c r="I20" s="27">
        <f t="shared" si="1"/>
        <v>6.580596301519183</v>
      </c>
      <c r="J20" s="44">
        <f t="shared" si="2"/>
        <v>16.573685846520867</v>
      </c>
    </row>
    <row r="21" spans="2:10" ht="12.75">
      <c r="B21" s="61">
        <f t="shared" si="4"/>
        <v>15</v>
      </c>
      <c r="C21" s="53" t="s">
        <v>16</v>
      </c>
      <c r="D21" s="62">
        <f t="shared" si="3"/>
        <v>19</v>
      </c>
      <c r="E21" s="28">
        <v>-2.943</v>
      </c>
      <c r="F21" s="26">
        <v>2.512</v>
      </c>
      <c r="G21" s="26">
        <v>1.66</v>
      </c>
      <c r="H21" s="27">
        <f t="shared" si="0"/>
        <v>16.85425244605027</v>
      </c>
      <c r="I21" s="27">
        <f t="shared" si="1"/>
        <v>10.15316412412667</v>
      </c>
      <c r="J21" s="44">
        <f t="shared" si="2"/>
        <v>27.97805906044345</v>
      </c>
    </row>
    <row r="22" spans="2:10" ht="12.75">
      <c r="B22" s="61">
        <f t="shared" si="4"/>
        <v>20</v>
      </c>
      <c r="C22" s="53" t="s">
        <v>16</v>
      </c>
      <c r="D22" s="62">
        <f t="shared" si="3"/>
        <v>24</v>
      </c>
      <c r="E22" s="28">
        <v>-2.748</v>
      </c>
      <c r="F22" s="26">
        <v>2.48</v>
      </c>
      <c r="G22" s="26">
        <v>1.671</v>
      </c>
      <c r="H22" s="27">
        <f t="shared" si="0"/>
        <v>23.3664198662533</v>
      </c>
      <c r="I22" s="27">
        <f t="shared" si="1"/>
        <v>13.983494833185697</v>
      </c>
      <c r="J22" s="44">
        <f t="shared" si="2"/>
        <v>39.04528759650926</v>
      </c>
    </row>
    <row r="23" spans="2:10" ht="12.75">
      <c r="B23" s="61">
        <f t="shared" si="4"/>
        <v>25</v>
      </c>
      <c r="C23" s="53" t="s">
        <v>16</v>
      </c>
      <c r="D23" s="62">
        <f t="shared" si="3"/>
        <v>29</v>
      </c>
      <c r="E23" s="28">
        <v>-2.672</v>
      </c>
      <c r="F23" s="26">
        <v>2.452</v>
      </c>
      <c r="G23" s="26">
        <v>1.564</v>
      </c>
      <c r="H23" s="27">
        <f t="shared" si="0"/>
        <v>25.010047846215883</v>
      </c>
      <c r="I23" s="27">
        <f t="shared" si="1"/>
        <v>15.991079185560027</v>
      </c>
      <c r="J23" s="44">
        <f t="shared" si="2"/>
        <v>39.11571483148164</v>
      </c>
    </row>
    <row r="24" spans="2:10" ht="12.75">
      <c r="B24" s="61">
        <f t="shared" si="4"/>
        <v>30</v>
      </c>
      <c r="C24" s="53" t="s">
        <v>16</v>
      </c>
      <c r="D24" s="62">
        <f t="shared" si="3"/>
        <v>34</v>
      </c>
      <c r="E24" s="28">
        <v>-2.519</v>
      </c>
      <c r="F24" s="26">
        <v>2.381</v>
      </c>
      <c r="G24" s="26">
        <v>1.461</v>
      </c>
      <c r="H24" s="27">
        <f t="shared" si="0"/>
        <v>27.11817583390332</v>
      </c>
      <c r="I24" s="27">
        <f t="shared" si="1"/>
        <v>18.56137976310973</v>
      </c>
      <c r="J24" s="44">
        <f t="shared" si="2"/>
        <v>39.61965489333275</v>
      </c>
    </row>
    <row r="25" spans="2:10" ht="12.75">
      <c r="B25" s="61">
        <f t="shared" si="4"/>
        <v>35</v>
      </c>
      <c r="C25" s="53" t="s">
        <v>16</v>
      </c>
      <c r="D25" s="62">
        <f t="shared" si="3"/>
        <v>39</v>
      </c>
      <c r="E25" s="28">
        <v>-2.186</v>
      </c>
      <c r="F25" s="26">
        <v>2.218</v>
      </c>
      <c r="G25" s="26">
        <v>1.377</v>
      </c>
      <c r="H25" s="27">
        <f t="shared" si="0"/>
        <v>31.310797667454548</v>
      </c>
      <c r="I25" s="27">
        <f t="shared" si="1"/>
        <v>22.738415154287978</v>
      </c>
      <c r="J25" s="44">
        <f t="shared" si="2"/>
        <v>43.11496838808491</v>
      </c>
    </row>
    <row r="26" spans="2:10" ht="12.75">
      <c r="B26" s="61">
        <f t="shared" si="4"/>
        <v>40</v>
      </c>
      <c r="C26" s="53" t="s">
        <v>16</v>
      </c>
      <c r="D26" s="62">
        <f t="shared" si="3"/>
        <v>44</v>
      </c>
      <c r="E26" s="28">
        <v>-1.647</v>
      </c>
      <c r="F26" s="26">
        <v>1.944</v>
      </c>
      <c r="G26" s="26">
        <v>1.334</v>
      </c>
      <c r="H26" s="27">
        <f t="shared" si="0"/>
        <v>38.00818164340627</v>
      </c>
      <c r="I26" s="27">
        <f t="shared" si="1"/>
        <v>28.491890287410992</v>
      </c>
      <c r="J26" s="44">
        <f t="shared" si="2"/>
        <v>50.70291431230396</v>
      </c>
    </row>
    <row r="27" spans="2:10" ht="12.75">
      <c r="B27" s="61">
        <f t="shared" si="4"/>
        <v>45</v>
      </c>
      <c r="C27" s="53" t="s">
        <v>16</v>
      </c>
      <c r="D27" s="62">
        <f t="shared" si="3"/>
        <v>49</v>
      </c>
      <c r="E27" s="28">
        <v>-0.939</v>
      </c>
      <c r="F27" s="26">
        <v>1.581</v>
      </c>
      <c r="G27" s="26">
        <v>1.305</v>
      </c>
      <c r="H27" s="27">
        <f t="shared" si="0"/>
        <v>48.45376317633723</v>
      </c>
      <c r="I27" s="27">
        <f t="shared" si="1"/>
        <v>37.12932044163773</v>
      </c>
      <c r="J27" s="44">
        <f t="shared" si="2"/>
        <v>63.232160945120086</v>
      </c>
    </row>
    <row r="28" spans="2:10" ht="12.75">
      <c r="B28" s="61">
        <f t="shared" si="4"/>
        <v>50</v>
      </c>
      <c r="C28" s="53" t="s">
        <v>16</v>
      </c>
      <c r="D28" s="62">
        <f t="shared" si="3"/>
        <v>54</v>
      </c>
      <c r="E28" s="28">
        <v>-0.383</v>
      </c>
      <c r="F28" s="26">
        <v>1.325</v>
      </c>
      <c r="G28" s="26">
        <v>1.306</v>
      </c>
      <c r="H28" s="27">
        <f t="shared" si="0"/>
        <v>65.52227453720029</v>
      </c>
      <c r="I28" s="27">
        <f t="shared" si="1"/>
        <v>50.170194898315685</v>
      </c>
      <c r="J28" s="44">
        <f t="shared" si="2"/>
        <v>85.57209054558358</v>
      </c>
    </row>
    <row r="29" spans="2:10" ht="12.75">
      <c r="B29" s="61">
        <f t="shared" si="4"/>
        <v>55</v>
      </c>
      <c r="C29" s="53" t="s">
        <v>16</v>
      </c>
      <c r="D29" s="62">
        <f t="shared" si="3"/>
        <v>59</v>
      </c>
      <c r="E29" s="28">
        <v>0.048</v>
      </c>
      <c r="F29" s="26">
        <v>1.15</v>
      </c>
      <c r="G29" s="26">
        <v>1.318</v>
      </c>
      <c r="H29" s="27">
        <f t="shared" si="0"/>
        <v>90.55316411852957</v>
      </c>
      <c r="I29" s="27">
        <f t="shared" si="1"/>
        <v>68.70498036307251</v>
      </c>
      <c r="J29" s="44">
        <f t="shared" si="2"/>
        <v>119.34907030822197</v>
      </c>
    </row>
    <row r="30" spans="2:10" ht="12.75">
      <c r="B30" s="61">
        <f t="shared" si="4"/>
        <v>60</v>
      </c>
      <c r="C30" s="53" t="s">
        <v>16</v>
      </c>
      <c r="D30" s="62">
        <f t="shared" si="3"/>
        <v>64</v>
      </c>
      <c r="E30" s="28">
        <v>0.488</v>
      </c>
      <c r="F30" s="26">
        <v>0.982</v>
      </c>
      <c r="G30" s="26">
        <v>1.275</v>
      </c>
      <c r="H30" s="27">
        <f t="shared" si="0"/>
        <v>131.23138382907075</v>
      </c>
      <c r="I30" s="27">
        <f t="shared" si="1"/>
        <v>102.92657555221236</v>
      </c>
      <c r="J30" s="44">
        <f t="shared" si="2"/>
        <v>167.32001438206518</v>
      </c>
    </row>
    <row r="31" spans="2:10" ht="12.75">
      <c r="B31" s="61">
        <f t="shared" si="4"/>
        <v>65</v>
      </c>
      <c r="C31" s="53" t="s">
        <v>16</v>
      </c>
      <c r="D31" s="62">
        <f t="shared" si="3"/>
        <v>69</v>
      </c>
      <c r="E31" s="28">
        <v>0.933</v>
      </c>
      <c r="F31" s="26">
        <v>0.814</v>
      </c>
      <c r="G31" s="26">
        <v>1.242</v>
      </c>
      <c r="H31" s="27">
        <f t="shared" si="0"/>
        <v>192.38525657245842</v>
      </c>
      <c r="I31" s="27">
        <f t="shared" si="1"/>
        <v>154.899562457696</v>
      </c>
      <c r="J31" s="44">
        <f t="shared" si="2"/>
        <v>238.94248866299336</v>
      </c>
    </row>
    <row r="32" spans="2:10" ht="12.75">
      <c r="B32" s="61">
        <f t="shared" si="4"/>
        <v>70</v>
      </c>
      <c r="C32" s="53" t="s">
        <v>16</v>
      </c>
      <c r="D32" s="62">
        <f t="shared" si="3"/>
        <v>74</v>
      </c>
      <c r="E32" s="28">
        <v>1.326</v>
      </c>
      <c r="F32" s="26">
        <v>0.68</v>
      </c>
      <c r="G32" s="26">
        <v>1.22</v>
      </c>
      <c r="H32" s="27">
        <f t="shared" si="0"/>
        <v>284.9331740856567</v>
      </c>
      <c r="I32" s="27">
        <f t="shared" si="1"/>
        <v>233.55178203742352</v>
      </c>
      <c r="J32" s="44">
        <f t="shared" si="2"/>
        <v>347.61847238450116</v>
      </c>
    </row>
    <row r="33" spans="2:10" ht="12.75">
      <c r="B33" s="61">
        <f t="shared" si="4"/>
        <v>75</v>
      </c>
      <c r="C33" s="53" t="s">
        <v>16</v>
      </c>
      <c r="D33" s="62">
        <f t="shared" si="3"/>
        <v>79</v>
      </c>
      <c r="E33" s="28">
        <v>1.821</v>
      </c>
      <c r="F33" s="26">
        <v>0.474</v>
      </c>
      <c r="G33" s="26">
        <v>1.228</v>
      </c>
      <c r="H33" s="27">
        <f t="shared" si="0"/>
        <v>405.32209509100375</v>
      </c>
      <c r="I33" s="27">
        <f t="shared" si="1"/>
        <v>330.0668526799705</v>
      </c>
      <c r="J33" s="44">
        <f t="shared" si="2"/>
        <v>497.7355327717526</v>
      </c>
    </row>
    <row r="34" spans="2:10" ht="12.75">
      <c r="B34" s="61">
        <f t="shared" si="4"/>
        <v>80</v>
      </c>
      <c r="C34" s="53" t="s">
        <v>16</v>
      </c>
      <c r="D34" s="62">
        <f t="shared" si="3"/>
        <v>84</v>
      </c>
      <c r="E34" s="28">
        <v>2.29</v>
      </c>
      <c r="F34" s="26">
        <v>0.274</v>
      </c>
      <c r="G34" s="26">
        <v>1.231</v>
      </c>
      <c r="H34" s="27">
        <f t="shared" si="0"/>
        <v>555.6701131989242</v>
      </c>
      <c r="I34" s="27">
        <f t="shared" si="1"/>
        <v>451.3973299747556</v>
      </c>
      <c r="J34" s="44">
        <f t="shared" si="2"/>
        <v>684.0299093478758</v>
      </c>
    </row>
    <row r="35" spans="2:10" ht="13.5" thickBot="1">
      <c r="B35" s="57">
        <f t="shared" si="4"/>
        <v>85</v>
      </c>
      <c r="C35" s="63" t="s">
        <v>16</v>
      </c>
      <c r="D35" s="58">
        <f t="shared" si="3"/>
        <v>89</v>
      </c>
      <c r="E35" s="45">
        <v>337.8</v>
      </c>
      <c r="F35" s="46">
        <v>0.698</v>
      </c>
      <c r="G35" s="46" t="s">
        <v>28</v>
      </c>
      <c r="H35" s="47">
        <f>E35+H34*F35</f>
        <v>725.6577390128491</v>
      </c>
      <c r="I35" s="47" t="s">
        <v>28</v>
      </c>
      <c r="J35" s="48" t="s">
        <v>28</v>
      </c>
    </row>
    <row r="39" ht="12.75">
      <c r="B39" t="s">
        <v>32</v>
      </c>
    </row>
    <row r="40" ht="12.75">
      <c r="B40" t="s">
        <v>31</v>
      </c>
    </row>
    <row r="41" ht="12.75">
      <c r="B41" t="s">
        <v>30</v>
      </c>
    </row>
  </sheetData>
  <printOptions gridLines="1" headings="1"/>
  <pageMargins left="0.78740157480315" right="0.78740157480315" top="0.984251968503937" bottom="0.984251968503937" header="0.4921259845" footer="0.4921259845"/>
  <pageSetup orientation="portrait" paperSize="9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45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3.28125" style="0" customWidth="1"/>
    <col min="3" max="3" width="2.57421875" style="0" customWidth="1"/>
    <col min="4" max="4" width="3.421875" style="0" customWidth="1"/>
    <col min="5" max="5" width="12.57421875" style="1" customWidth="1"/>
    <col min="6" max="7" width="9.140625" style="1" customWidth="1"/>
    <col min="8" max="10" width="7.7109375" style="2" customWidth="1"/>
    <col min="11" max="11" width="9.140625" style="18" customWidth="1"/>
    <col min="12" max="16384" width="9.140625" style="0" customWidth="1"/>
  </cols>
  <sheetData>
    <row r="2" spans="2:7" ht="19.5" customHeight="1">
      <c r="B2" t="s">
        <v>17</v>
      </c>
      <c r="D2" s="4"/>
      <c r="E2" s="3"/>
      <c r="G2" s="67" t="s">
        <v>0</v>
      </c>
    </row>
    <row r="4" spans="2:11" s="4" customFormat="1" ht="12.75">
      <c r="B4" s="4" t="s">
        <v>18</v>
      </c>
      <c r="E4" s="3"/>
      <c r="F4" s="3"/>
      <c r="G4" s="3"/>
      <c r="H4" s="5"/>
      <c r="I4" s="5"/>
      <c r="J4" s="5"/>
      <c r="K4" s="19"/>
    </row>
    <row r="5" spans="2:11" s="4" customFormat="1" ht="12.75">
      <c r="B5" s="4" t="s">
        <v>19</v>
      </c>
      <c r="E5" s="3"/>
      <c r="F5" s="3"/>
      <c r="G5" s="3"/>
      <c r="H5" s="5"/>
      <c r="I5" s="5"/>
      <c r="J5" s="5"/>
      <c r="K5" s="19"/>
    </row>
    <row r="6" spans="2:11" s="4" customFormat="1" ht="12.75">
      <c r="B6" s="4" t="s">
        <v>20</v>
      </c>
      <c r="E6" s="3"/>
      <c r="F6" s="3"/>
      <c r="G6" s="3"/>
      <c r="H6" s="5"/>
      <c r="I6" s="5"/>
      <c r="J6" s="5"/>
      <c r="K6" s="19"/>
    </row>
    <row r="7" spans="5:11" s="20" customFormat="1" ht="12.75">
      <c r="E7" s="21"/>
      <c r="F7" s="21"/>
      <c r="G7" s="21"/>
      <c r="H7" s="22"/>
      <c r="I7" s="22"/>
      <c r="J7" s="22"/>
      <c r="K7" s="23"/>
    </row>
    <row r="8" ht="12.75">
      <c r="B8" t="s">
        <v>2</v>
      </c>
    </row>
    <row r="9" ht="12.75">
      <c r="B9" t="s">
        <v>21</v>
      </c>
    </row>
    <row r="10" ht="12.75">
      <c r="B10" t="s">
        <v>22</v>
      </c>
    </row>
    <row r="11" ht="12.75">
      <c r="B11" t="s">
        <v>5</v>
      </c>
    </row>
    <row r="12" ht="12.75">
      <c r="B12" t="s">
        <v>6</v>
      </c>
    </row>
    <row r="14" spans="2:7" ht="13.5" thickBot="1">
      <c r="B14" s="6"/>
      <c r="C14" s="7"/>
      <c r="D14" s="7"/>
      <c r="E14" s="8"/>
      <c r="F14" s="8"/>
      <c r="G14" s="24"/>
    </row>
    <row r="15" spans="2:7" ht="12.75">
      <c r="B15" s="10"/>
      <c r="C15" s="11"/>
      <c r="D15" s="11"/>
      <c r="E15" s="68" t="s">
        <v>23</v>
      </c>
      <c r="F15" s="69">
        <v>25</v>
      </c>
      <c r="G15" s="25"/>
    </row>
    <row r="16" spans="2:10" ht="13.5" thickBot="1">
      <c r="B16" s="10"/>
      <c r="C16" s="11"/>
      <c r="D16" s="11"/>
      <c r="E16" s="70" t="s">
        <v>24</v>
      </c>
      <c r="F16" s="71">
        <v>32</v>
      </c>
      <c r="G16" s="12"/>
      <c r="H16"/>
      <c r="I16"/>
      <c r="J16" s="18"/>
    </row>
    <row r="17" spans="2:10" ht="12.75">
      <c r="B17" s="13"/>
      <c r="C17" s="14"/>
      <c r="D17" s="14"/>
      <c r="E17" s="15"/>
      <c r="F17" s="15"/>
      <c r="G17" s="16"/>
      <c r="J17" s="18"/>
    </row>
    <row r="18" ht="13.5" thickBot="1"/>
    <row r="19" spans="2:11" s="3" customFormat="1" ht="13.5" thickBot="1">
      <c r="B19" s="37" t="s">
        <v>9</v>
      </c>
      <c r="C19" s="38"/>
      <c r="D19" s="39"/>
      <c r="E19" s="40" t="s">
        <v>25</v>
      </c>
      <c r="F19" s="38" t="s">
        <v>26</v>
      </c>
      <c r="G19" s="38" t="s">
        <v>27</v>
      </c>
      <c r="H19" s="41" t="s">
        <v>12</v>
      </c>
      <c r="I19" s="41" t="s">
        <v>13</v>
      </c>
      <c r="J19" s="41" t="s">
        <v>14</v>
      </c>
      <c r="K19" s="42" t="s">
        <v>15</v>
      </c>
    </row>
    <row r="20" spans="2:11" ht="12.75">
      <c r="B20" s="33">
        <v>0</v>
      </c>
      <c r="C20" s="49" t="s">
        <v>16</v>
      </c>
      <c r="D20" s="34">
        <v>1</v>
      </c>
      <c r="E20" s="74">
        <v>-0.3947</v>
      </c>
      <c r="F20" s="75">
        <v>0.82743</v>
      </c>
      <c r="G20" s="75">
        <v>0.33165</v>
      </c>
      <c r="H20" s="76">
        <v>1.27</v>
      </c>
      <c r="I20" s="77">
        <f aca="true" t="shared" si="0" ref="I20:I35">EXP(LN(10)*(E20+F20*LOG(Q)+G20*LOG(T)))</f>
        <v>18.246538662826904</v>
      </c>
      <c r="J20" s="77">
        <f aca="true" t="shared" si="1" ref="J20:J35">I20/H20</f>
        <v>14.36735327781646</v>
      </c>
      <c r="K20" s="78">
        <f aca="true" t="shared" si="2" ref="K20:K35">I20*H20</f>
        <v>23.17310410179017</v>
      </c>
    </row>
    <row r="21" spans="2:11" ht="12.75">
      <c r="B21" s="29">
        <v>1</v>
      </c>
      <c r="C21" s="50" t="s">
        <v>16</v>
      </c>
      <c r="D21" s="30">
        <v>4</v>
      </c>
      <c r="E21" s="79">
        <v>-1.21407</v>
      </c>
      <c r="F21" s="72">
        <v>1.50495</v>
      </c>
      <c r="G21" s="72">
        <v>-0.27407</v>
      </c>
      <c r="H21" s="73">
        <v>1.548</v>
      </c>
      <c r="I21" s="27">
        <f t="shared" si="0"/>
        <v>3.0008436022956357</v>
      </c>
      <c r="J21" s="27">
        <f t="shared" si="1"/>
        <v>1.9385294588473099</v>
      </c>
      <c r="K21" s="80">
        <f t="shared" si="2"/>
        <v>4.645305896353644</v>
      </c>
    </row>
    <row r="22" spans="2:11" ht="12.75">
      <c r="B22" s="29">
        <v>5</v>
      </c>
      <c r="C22" s="50" t="s">
        <v>16</v>
      </c>
      <c r="D22" s="30">
        <f aca="true" t="shared" si="3" ref="D22:D37">B22+4</f>
        <v>9</v>
      </c>
      <c r="E22" s="79">
        <v>-1.16764</v>
      </c>
      <c r="F22" s="72">
        <v>1.13933</v>
      </c>
      <c r="G22" s="72">
        <v>-0.10053</v>
      </c>
      <c r="H22" s="73">
        <v>1.64</v>
      </c>
      <c r="I22" s="27">
        <f t="shared" si="0"/>
        <v>1.8782883410859064</v>
      </c>
      <c r="J22" s="27">
        <f t="shared" si="1"/>
        <v>1.145297768954821</v>
      </c>
      <c r="K22" s="80">
        <f t="shared" si="2"/>
        <v>3.080392879380886</v>
      </c>
    </row>
    <row r="23" spans="2:11" ht="12.75">
      <c r="B23" s="29">
        <f aca="true" t="shared" si="4" ref="B23:B38">B22+5</f>
        <v>10</v>
      </c>
      <c r="C23" s="50" t="s">
        <v>16</v>
      </c>
      <c r="D23" s="30">
        <f t="shared" si="3"/>
        <v>14</v>
      </c>
      <c r="E23" s="79">
        <v>-1.22189</v>
      </c>
      <c r="F23" s="72">
        <v>0.93086</v>
      </c>
      <c r="G23" s="72">
        <v>0.11965</v>
      </c>
      <c r="H23" s="73">
        <v>1.664</v>
      </c>
      <c r="I23" s="27">
        <f t="shared" si="0"/>
        <v>1.8175552917405553</v>
      </c>
      <c r="J23" s="27">
        <f t="shared" si="1"/>
        <v>1.0922808243633146</v>
      </c>
      <c r="K23" s="80">
        <f t="shared" si="2"/>
        <v>3.0244120054562837</v>
      </c>
    </row>
    <row r="24" spans="2:11" ht="12.75">
      <c r="B24" s="29">
        <f t="shared" si="4"/>
        <v>15</v>
      </c>
      <c r="C24" s="50" t="s">
        <v>16</v>
      </c>
      <c r="D24" s="30">
        <f t="shared" si="3"/>
        <v>19</v>
      </c>
      <c r="E24" s="79">
        <v>-1.4141</v>
      </c>
      <c r="F24" s="72">
        <v>0.74989</v>
      </c>
      <c r="G24" s="72">
        <v>0.6002</v>
      </c>
      <c r="H24" s="73">
        <v>1.769</v>
      </c>
      <c r="I24" s="27">
        <f t="shared" si="0"/>
        <v>3.4481984324773163</v>
      </c>
      <c r="J24" s="27">
        <f t="shared" si="1"/>
        <v>1.9492359708746843</v>
      </c>
      <c r="K24" s="80">
        <f t="shared" si="2"/>
        <v>6.099863027052372</v>
      </c>
    </row>
    <row r="25" spans="2:11" ht="12.75">
      <c r="B25" s="29">
        <f t="shared" si="4"/>
        <v>20</v>
      </c>
      <c r="C25" s="50" t="s">
        <v>16</v>
      </c>
      <c r="D25" s="30">
        <f t="shared" si="3"/>
        <v>24</v>
      </c>
      <c r="E25" s="79">
        <v>-1.39235</v>
      </c>
      <c r="F25" s="72">
        <v>0.72175</v>
      </c>
      <c r="G25" s="72">
        <v>0.70985</v>
      </c>
      <c r="H25" s="73">
        <v>1.792</v>
      </c>
      <c r="I25" s="27">
        <f t="shared" si="0"/>
        <v>4.84221326794715</v>
      </c>
      <c r="J25" s="27">
        <f t="shared" si="1"/>
        <v>2.7021279397026507</v>
      </c>
      <c r="K25" s="80">
        <f t="shared" si="2"/>
        <v>8.677246176161292</v>
      </c>
    </row>
    <row r="26" spans="2:11" ht="12.75">
      <c r="B26" s="29">
        <f t="shared" si="4"/>
        <v>25</v>
      </c>
      <c r="C26" s="50" t="s">
        <v>16</v>
      </c>
      <c r="D26" s="30">
        <f t="shared" si="3"/>
        <v>29</v>
      </c>
      <c r="E26" s="79">
        <v>-1.8914</v>
      </c>
      <c r="F26" s="72">
        <v>0.66137</v>
      </c>
      <c r="G26" s="72">
        <v>1.10862</v>
      </c>
      <c r="H26" s="73">
        <v>1.684</v>
      </c>
      <c r="I26" s="27">
        <f t="shared" si="0"/>
        <v>5.032629424651675</v>
      </c>
      <c r="J26" s="27">
        <f t="shared" si="1"/>
        <v>2.988497283047313</v>
      </c>
      <c r="K26" s="80">
        <f t="shared" si="2"/>
        <v>8.47494795111342</v>
      </c>
    </row>
    <row r="27" spans="2:11" ht="12.75">
      <c r="B27" s="29">
        <f t="shared" si="4"/>
        <v>30</v>
      </c>
      <c r="C27" s="50" t="s">
        <v>16</v>
      </c>
      <c r="D27" s="30">
        <f t="shared" si="3"/>
        <v>34</v>
      </c>
      <c r="E27" s="79">
        <v>-2.06566</v>
      </c>
      <c r="F27" s="72">
        <v>0.61776</v>
      </c>
      <c r="G27" s="72">
        <v>1.29351</v>
      </c>
      <c r="H27" s="73">
        <v>1.564</v>
      </c>
      <c r="I27" s="27">
        <f t="shared" si="0"/>
        <v>5.557224839152401</v>
      </c>
      <c r="J27" s="27">
        <f t="shared" si="1"/>
        <v>3.5532128127572893</v>
      </c>
      <c r="K27" s="80">
        <f t="shared" si="2"/>
        <v>8.691499648434355</v>
      </c>
    </row>
    <row r="28" spans="2:11" ht="12.75">
      <c r="B28" s="29">
        <f t="shared" si="4"/>
        <v>35</v>
      </c>
      <c r="C28" s="50" t="s">
        <v>16</v>
      </c>
      <c r="D28" s="30">
        <f t="shared" si="3"/>
        <v>39</v>
      </c>
      <c r="E28" s="79">
        <v>-2.32253</v>
      </c>
      <c r="F28" s="72">
        <v>0.52505</v>
      </c>
      <c r="G28" s="72">
        <v>1.60839</v>
      </c>
      <c r="H28" s="73">
        <v>1.449</v>
      </c>
      <c r="I28" s="27">
        <f t="shared" si="0"/>
        <v>6.797145635136676</v>
      </c>
      <c r="J28" s="27">
        <f t="shared" si="1"/>
        <v>4.6909217633793485</v>
      </c>
      <c r="K28" s="80">
        <f t="shared" si="2"/>
        <v>9.849064025313044</v>
      </c>
    </row>
    <row r="29" spans="2:11" ht="12.75">
      <c r="B29" s="29">
        <f t="shared" si="4"/>
        <v>40</v>
      </c>
      <c r="C29" s="50" t="s">
        <v>16</v>
      </c>
      <c r="D29" s="30">
        <f t="shared" si="3"/>
        <v>44</v>
      </c>
      <c r="E29" s="79">
        <v>-2.39922</v>
      </c>
      <c r="F29" s="72">
        <v>0.40032</v>
      </c>
      <c r="G29" s="72">
        <v>1.87074</v>
      </c>
      <c r="H29" s="73">
        <v>1.361</v>
      </c>
      <c r="I29" s="27">
        <f t="shared" si="0"/>
        <v>9.465588377266332</v>
      </c>
      <c r="J29" s="27">
        <f t="shared" si="1"/>
        <v>6.954877573303698</v>
      </c>
      <c r="K29" s="80">
        <f t="shared" si="2"/>
        <v>12.882665781459478</v>
      </c>
    </row>
    <row r="30" spans="2:11" ht="12.75">
      <c r="B30" s="29">
        <f t="shared" si="4"/>
        <v>45</v>
      </c>
      <c r="C30" s="50" t="s">
        <v>16</v>
      </c>
      <c r="D30" s="30">
        <f t="shared" si="3"/>
        <v>49</v>
      </c>
      <c r="E30" s="79">
        <v>-2.4493</v>
      </c>
      <c r="F30" s="72">
        <v>0.24053</v>
      </c>
      <c r="G30" s="72">
        <v>2.17635</v>
      </c>
      <c r="H30" s="73">
        <v>1.257</v>
      </c>
      <c r="I30" s="27">
        <f t="shared" si="0"/>
        <v>14.543859338504818</v>
      </c>
      <c r="J30" s="27">
        <f t="shared" si="1"/>
        <v>11.570293825381718</v>
      </c>
      <c r="K30" s="80">
        <f t="shared" si="2"/>
        <v>18.281631188500555</v>
      </c>
    </row>
    <row r="31" spans="2:11" ht="12.75">
      <c r="B31" s="29">
        <f t="shared" si="4"/>
        <v>50</v>
      </c>
      <c r="C31" s="50" t="s">
        <v>16</v>
      </c>
      <c r="D31" s="30">
        <f t="shared" si="3"/>
        <v>54</v>
      </c>
      <c r="E31" s="79">
        <v>-2.36906</v>
      </c>
      <c r="F31" s="72">
        <v>0.13228</v>
      </c>
      <c r="G31" s="72">
        <v>2.34988</v>
      </c>
      <c r="H31" s="73">
        <v>1.193</v>
      </c>
      <c r="I31" s="27">
        <f t="shared" si="0"/>
        <v>22.531045022680303</v>
      </c>
      <c r="J31" s="27">
        <f t="shared" si="1"/>
        <v>18.886039415490615</v>
      </c>
      <c r="K31" s="80">
        <f t="shared" si="2"/>
        <v>26.879536712057604</v>
      </c>
    </row>
    <row r="32" spans="2:11" ht="12.75">
      <c r="B32" s="29">
        <f t="shared" si="4"/>
        <v>55</v>
      </c>
      <c r="C32" s="50" t="s">
        <v>16</v>
      </c>
      <c r="D32" s="30">
        <f t="shared" si="3"/>
        <v>59</v>
      </c>
      <c r="E32" s="79">
        <v>-2.26558</v>
      </c>
      <c r="F32" s="72">
        <v>0.05881</v>
      </c>
      <c r="G32" s="72">
        <v>2.46992</v>
      </c>
      <c r="H32" s="73">
        <v>1.151</v>
      </c>
      <c r="I32" s="27">
        <f t="shared" si="0"/>
        <v>34.216287497505334</v>
      </c>
      <c r="J32" s="27">
        <f t="shared" si="1"/>
        <v>29.727443525200115</v>
      </c>
      <c r="K32" s="80">
        <f t="shared" si="2"/>
        <v>39.38294690962864</v>
      </c>
    </row>
    <row r="33" spans="2:11" ht="12.75">
      <c r="B33" s="29">
        <f t="shared" si="4"/>
        <v>60</v>
      </c>
      <c r="C33" s="50" t="s">
        <v>16</v>
      </c>
      <c r="D33" s="30">
        <f t="shared" si="3"/>
        <v>64</v>
      </c>
      <c r="E33" s="79">
        <v>-1.70058</v>
      </c>
      <c r="F33" s="72">
        <v>0.03183</v>
      </c>
      <c r="G33" s="72">
        <v>2.2618</v>
      </c>
      <c r="H33" s="73">
        <v>1.078</v>
      </c>
      <c r="I33" s="27">
        <f t="shared" si="0"/>
        <v>56.00988119128957</v>
      </c>
      <c r="J33" s="27">
        <f t="shared" si="1"/>
        <v>51.957218173738006</v>
      </c>
      <c r="K33" s="80">
        <f t="shared" si="2"/>
        <v>60.37865192421016</v>
      </c>
    </row>
    <row r="34" spans="2:11" ht="12.75">
      <c r="B34" s="29">
        <f t="shared" si="4"/>
        <v>65</v>
      </c>
      <c r="C34" s="50" t="s">
        <v>16</v>
      </c>
      <c r="D34" s="30">
        <f t="shared" si="3"/>
        <v>69</v>
      </c>
      <c r="E34" s="79">
        <v>-0.99849</v>
      </c>
      <c r="F34" s="72">
        <v>0.01905</v>
      </c>
      <c r="G34" s="72">
        <v>1.9557</v>
      </c>
      <c r="H34" s="73">
        <v>1.86</v>
      </c>
      <c r="I34" s="27">
        <f t="shared" si="0"/>
        <v>93.70495787510454</v>
      </c>
      <c r="J34" s="27">
        <f t="shared" si="1"/>
        <v>50.379009610271254</v>
      </c>
      <c r="K34" s="80">
        <f t="shared" si="2"/>
        <v>174.29122164769444</v>
      </c>
    </row>
    <row r="35" spans="2:11" ht="12.75">
      <c r="B35" s="29">
        <f t="shared" si="4"/>
        <v>70</v>
      </c>
      <c r="C35" s="50" t="s">
        <v>16</v>
      </c>
      <c r="D35" s="30">
        <f t="shared" si="3"/>
        <v>74</v>
      </c>
      <c r="E35" s="79">
        <v>-0.3401</v>
      </c>
      <c r="F35" s="72">
        <v>0.01127</v>
      </c>
      <c r="G35" s="72">
        <v>1.67149</v>
      </c>
      <c r="H35" s="73">
        <v>1.091</v>
      </c>
      <c r="I35" s="27">
        <f t="shared" si="0"/>
        <v>155.4167851408041</v>
      </c>
      <c r="J35" s="27">
        <f t="shared" si="1"/>
        <v>142.45351525279938</v>
      </c>
      <c r="K35" s="80">
        <f t="shared" si="2"/>
        <v>169.5597125886173</v>
      </c>
    </row>
    <row r="36" spans="2:11" ht="12.75">
      <c r="B36" s="29">
        <f t="shared" si="4"/>
        <v>75</v>
      </c>
      <c r="C36" s="50" t="s">
        <v>16</v>
      </c>
      <c r="D36" s="30">
        <f t="shared" si="3"/>
        <v>79</v>
      </c>
      <c r="E36" s="79">
        <v>0.46388</v>
      </c>
      <c r="F36" s="72">
        <v>-0.00822</v>
      </c>
      <c r="G36" s="72">
        <v>1.30501</v>
      </c>
      <c r="H36" s="73">
        <v>1.168</v>
      </c>
      <c r="I36" s="27">
        <f>EXP(LN(10)*(E36+F36*LOG(Q)+G36*LOG(T)))</f>
        <v>260.9905041699792</v>
      </c>
      <c r="J36" s="27">
        <f>I36/H36</f>
        <v>223.4507741181329</v>
      </c>
      <c r="K36" s="80">
        <f>I36*H36</f>
        <v>304.8369088705357</v>
      </c>
    </row>
    <row r="37" spans="2:11" ht="12.75">
      <c r="B37" s="29">
        <f t="shared" si="4"/>
        <v>80</v>
      </c>
      <c r="C37" s="50" t="s">
        <v>16</v>
      </c>
      <c r="D37" s="30">
        <f t="shared" si="3"/>
        <v>84</v>
      </c>
      <c r="E37" s="81">
        <v>1.26889</v>
      </c>
      <c r="F37" s="72">
        <v>-0.02365</v>
      </c>
      <c r="G37" s="72">
        <v>0.92122</v>
      </c>
      <c r="H37" s="73">
        <v>1.218</v>
      </c>
      <c r="I37" s="27">
        <f>EXP(LN(10)*(E37+F37*LOG(Q)+G37*LOG(T)))</f>
        <v>419.1823439870163</v>
      </c>
      <c r="J37" s="27">
        <f>I37/H37</f>
        <v>344.15627585140913</v>
      </c>
      <c r="K37" s="80">
        <f>I37*H37</f>
        <v>510.5640949761858</v>
      </c>
    </row>
    <row r="38" spans="2:11" ht="13.5" thickBot="1">
      <c r="B38" s="31">
        <f t="shared" si="4"/>
        <v>85</v>
      </c>
      <c r="C38" s="51" t="s">
        <v>16</v>
      </c>
      <c r="D38" s="32">
        <f>B38+4</f>
        <v>89</v>
      </c>
      <c r="E38" s="82" t="s">
        <v>28</v>
      </c>
      <c r="F38" s="83" t="s">
        <v>28</v>
      </c>
      <c r="G38" s="83" t="s">
        <v>28</v>
      </c>
      <c r="H38" s="47" t="s">
        <v>28</v>
      </c>
      <c r="I38" s="47">
        <f>337.8+0.69798*I37</f>
        <v>630.3808924560576</v>
      </c>
      <c r="J38" s="47" t="s">
        <v>28</v>
      </c>
      <c r="K38" s="48" t="s">
        <v>28</v>
      </c>
    </row>
    <row r="39" ht="12.75">
      <c r="E39"/>
    </row>
    <row r="40" spans="2:5" ht="12.75">
      <c r="B40" t="s">
        <v>29</v>
      </c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FNSP</cp:lastModifiedBy>
  <dcterms:modified xsi:type="dcterms:W3CDTF">2007-11-30T15:44:30Z</dcterms:modified>
  <cp:category/>
  <cp:version/>
  <cp:contentType/>
  <cp:contentStatus/>
</cp:coreProperties>
</file>