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20" windowHeight="5775" activeTab="0"/>
  </bookViews>
  <sheets>
    <sheet name="Lotka1" sheetId="1" r:id="rId1"/>
    <sheet name="Lotka2" sheetId="2" r:id="rId2"/>
  </sheets>
  <definedNames>
    <definedName name="Feuil1">LOTKA1</definedName>
  </definedNames>
  <calcPr fullCalcOnLoad="1"/>
</workbook>
</file>

<file path=xl/sharedStrings.xml><?xml version="1.0" encoding="utf-8"?>
<sst xmlns="http://schemas.openxmlformats.org/spreadsheetml/2006/main" count="118" uniqueCount="25">
  <si>
    <t>Théorème de LOTKA</t>
  </si>
  <si>
    <t>Taux de</t>
  </si>
  <si>
    <t xml:space="preserve">Taux de </t>
  </si>
  <si>
    <t>Population</t>
  </si>
  <si>
    <t>mortalité</t>
  </si>
  <si>
    <t>Fécondité</t>
  </si>
  <si>
    <t>initiale</t>
  </si>
  <si>
    <t>(°/°°)</t>
  </si>
  <si>
    <t>m(x)</t>
  </si>
  <si>
    <t>f(x)</t>
  </si>
  <si>
    <t>P(x)</t>
  </si>
  <si>
    <t>Période</t>
  </si>
  <si>
    <t>à</t>
  </si>
  <si>
    <t>Total</t>
  </si>
  <si>
    <t>Vérification de la convergence vers une population</t>
  </si>
  <si>
    <t xml:space="preserve">Tranche </t>
  </si>
  <si>
    <t>d'âge</t>
  </si>
  <si>
    <t>Unité</t>
  </si>
  <si>
    <t>N</t>
  </si>
  <si>
    <t>stable d'une population animale féminine soumise</t>
  </si>
  <si>
    <t>*</t>
  </si>
  <si>
    <t>Année</t>
  </si>
  <si>
    <t>Pyramides</t>
  </si>
  <si>
    <r>
      <t>P/P</t>
    </r>
    <r>
      <rPr>
        <b/>
        <sz val="8"/>
        <rFont val="Arial"/>
        <family val="2"/>
      </rPr>
      <t>-1</t>
    </r>
  </si>
  <si>
    <t>à une fécondité et à une mortalité constantes.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</si>
</sst>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5" fillId="0" borderId="41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0" borderId="3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5" fillId="0" borderId="52" xfId="0" applyFon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1" fontId="4" fillId="0" borderId="57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/>
    </xf>
    <xf numFmtId="10" fontId="0" fillId="0" borderId="53" xfId="0" applyNumberFormat="1" applyBorder="1" applyAlignment="1">
      <alignment horizontal="center"/>
    </xf>
    <xf numFmtId="10" fontId="0" fillId="0" borderId="54" xfId="0" applyNumberFormat="1" applyBorder="1" applyAlignment="1">
      <alignment horizontal="center"/>
    </xf>
    <xf numFmtId="10" fontId="0" fillId="0" borderId="55" xfId="0" applyNumberFormat="1" applyBorder="1" applyAlignment="1">
      <alignment horizontal="center"/>
    </xf>
    <xf numFmtId="0" fontId="5" fillId="0" borderId="59" xfId="0" applyFon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10" fontId="0" fillId="0" borderId="6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61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10" fontId="0" fillId="0" borderId="63" xfId="0" applyNumberFormat="1" applyBorder="1" applyAlignment="1">
      <alignment horizontal="center"/>
    </xf>
    <xf numFmtId="10" fontId="0" fillId="0" borderId="64" xfId="0" applyNumberFormat="1" applyBorder="1" applyAlignment="1">
      <alignment horizontal="center"/>
    </xf>
    <xf numFmtId="10" fontId="4" fillId="0" borderId="50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/>
    </xf>
    <xf numFmtId="173" fontId="4" fillId="0" borderId="25" xfId="0" applyNumberFormat="1" applyFont="1" applyBorder="1" applyAlignment="1">
      <alignment horizontal="center"/>
    </xf>
    <xf numFmtId="173" fontId="4" fillId="0" borderId="40" xfId="0" applyNumberFormat="1" applyFont="1" applyBorder="1" applyAlignment="1">
      <alignment horizontal="center"/>
    </xf>
    <xf numFmtId="173" fontId="4" fillId="0" borderId="26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0" fontId="0" fillId="0" borderId="45" xfId="0" applyNumberFormat="1" applyBorder="1" applyAlignment="1">
      <alignment horizontal="center"/>
    </xf>
    <xf numFmtId="10" fontId="0" fillId="0" borderId="62" xfId="0" applyNumberFormat="1" applyBorder="1" applyAlignment="1">
      <alignment horizontal="center"/>
    </xf>
    <xf numFmtId="10" fontId="0" fillId="0" borderId="56" xfId="0" applyNumberFormat="1" applyBorder="1" applyAlignment="1">
      <alignment horizontal="center"/>
    </xf>
    <xf numFmtId="10" fontId="0" fillId="0" borderId="57" xfId="0" applyNumberFormat="1" applyBorder="1" applyAlignment="1">
      <alignment horizontal="center"/>
    </xf>
    <xf numFmtId="10" fontId="0" fillId="0" borderId="58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50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8515625" style="2" customWidth="1"/>
    <col min="2" max="2" width="11.421875" style="2" customWidth="1"/>
    <col min="3" max="3" width="3.140625" style="2" customWidth="1"/>
    <col min="4" max="4" width="2.421875" style="2" customWidth="1"/>
    <col min="5" max="5" width="3.421875" style="2" customWidth="1"/>
    <col min="6" max="6" width="9.140625" style="3" customWidth="1"/>
    <col min="7" max="7" width="10.28125" style="3" customWidth="1"/>
    <col min="8" max="8" width="11.140625" style="3" customWidth="1"/>
    <col min="9" max="16384" width="9.140625" style="2" customWidth="1"/>
  </cols>
  <sheetData>
    <row r="2" ht="12.75">
      <c r="F2" s="9" t="s">
        <v>0</v>
      </c>
    </row>
    <row r="4" ht="12.75">
      <c r="B4" s="2" t="s">
        <v>14</v>
      </c>
    </row>
    <row r="5" ht="12.75">
      <c r="B5" s="2" t="s">
        <v>19</v>
      </c>
    </row>
    <row r="6" ht="12.75">
      <c r="B6" s="2" t="s">
        <v>24</v>
      </c>
    </row>
    <row r="7" ht="13.5" thickBot="1"/>
    <row r="8" spans="2:8" s="4" customFormat="1" ht="12.75">
      <c r="B8" s="11" t="s">
        <v>20</v>
      </c>
      <c r="C8" s="11"/>
      <c r="D8" s="12" t="s">
        <v>15</v>
      </c>
      <c r="E8" s="13"/>
      <c r="F8" s="78" t="s">
        <v>1</v>
      </c>
      <c r="G8" s="61" t="s">
        <v>2</v>
      </c>
      <c r="H8" s="83" t="s">
        <v>3</v>
      </c>
    </row>
    <row r="9" spans="2:8" s="4" customFormat="1" ht="13.5" thickBot="1">
      <c r="B9" s="31"/>
      <c r="C9" s="14"/>
      <c r="D9" s="10" t="s">
        <v>16</v>
      </c>
      <c r="E9" s="15"/>
      <c r="F9" s="79" t="s">
        <v>4</v>
      </c>
      <c r="G9" s="62" t="s">
        <v>5</v>
      </c>
      <c r="H9" s="84" t="s">
        <v>6</v>
      </c>
    </row>
    <row r="10" spans="2:8" s="4" customFormat="1" ht="12.75">
      <c r="B10" s="52"/>
      <c r="C10" s="38"/>
      <c r="D10" s="39"/>
      <c r="E10" s="40"/>
      <c r="F10" s="65" t="s">
        <v>8</v>
      </c>
      <c r="G10" s="43" t="s">
        <v>9</v>
      </c>
      <c r="H10" s="52" t="s">
        <v>10</v>
      </c>
    </row>
    <row r="11" spans="2:8" s="4" customFormat="1" ht="12.75">
      <c r="B11" s="74" t="s">
        <v>17</v>
      </c>
      <c r="C11" s="21"/>
      <c r="D11" s="20" t="s">
        <v>21</v>
      </c>
      <c r="E11" s="22"/>
      <c r="F11" s="23" t="s">
        <v>7</v>
      </c>
      <c r="G11" s="24" t="s">
        <v>7</v>
      </c>
      <c r="H11" s="53" t="s">
        <v>18</v>
      </c>
    </row>
    <row r="12" spans="2:8" s="4" customFormat="1" ht="13.5" thickBot="1">
      <c r="B12" s="54" t="s">
        <v>11</v>
      </c>
      <c r="C12" s="31"/>
      <c r="D12" s="16"/>
      <c r="E12" s="32"/>
      <c r="F12" s="31"/>
      <c r="G12" s="32"/>
      <c r="H12" s="54">
        <v>0</v>
      </c>
    </row>
    <row r="13" spans="2:8" ht="12.75">
      <c r="B13" s="133"/>
      <c r="C13" s="36">
        <v>0</v>
      </c>
      <c r="D13" s="18" t="s">
        <v>12</v>
      </c>
      <c r="E13" s="37">
        <f aca="true" t="shared" si="0" ref="E13:E22">C13+1</f>
        <v>1</v>
      </c>
      <c r="F13" s="130">
        <v>250</v>
      </c>
      <c r="G13" s="129"/>
      <c r="H13" s="55">
        <v>822</v>
      </c>
    </row>
    <row r="14" spans="2:8" ht="12.75">
      <c r="B14" s="133"/>
      <c r="C14" s="23">
        <f aca="true" t="shared" si="1" ref="C14:C22">C13+1</f>
        <v>1</v>
      </c>
      <c r="D14" s="5" t="s">
        <v>12</v>
      </c>
      <c r="E14" s="24">
        <f t="shared" si="0"/>
        <v>2</v>
      </c>
      <c r="F14" s="125">
        <v>111</v>
      </c>
      <c r="G14" s="128"/>
      <c r="H14" s="57">
        <v>615</v>
      </c>
    </row>
    <row r="15" spans="2:8" ht="12.75">
      <c r="B15" s="133"/>
      <c r="C15" s="23">
        <f t="shared" si="1"/>
        <v>2</v>
      </c>
      <c r="D15" s="5" t="s">
        <v>12</v>
      </c>
      <c r="E15" s="24">
        <f t="shared" si="0"/>
        <v>3</v>
      </c>
      <c r="F15" s="44">
        <v>59</v>
      </c>
      <c r="G15" s="128">
        <v>823</v>
      </c>
      <c r="H15" s="57">
        <v>775</v>
      </c>
    </row>
    <row r="16" spans="2:8" ht="12.75">
      <c r="B16" s="133"/>
      <c r="C16" s="23">
        <f t="shared" si="1"/>
        <v>3</v>
      </c>
      <c r="D16" s="5" t="s">
        <v>12</v>
      </c>
      <c r="E16" s="24">
        <f t="shared" si="0"/>
        <v>4</v>
      </c>
      <c r="F16" s="44">
        <v>35</v>
      </c>
      <c r="G16" s="51">
        <v>1285</v>
      </c>
      <c r="H16" s="57">
        <v>685</v>
      </c>
    </row>
    <row r="17" spans="2:8" ht="12.75">
      <c r="B17" s="133"/>
      <c r="C17" s="23">
        <f t="shared" si="1"/>
        <v>4</v>
      </c>
      <c r="D17" s="5" t="s">
        <v>12</v>
      </c>
      <c r="E17" s="24">
        <f t="shared" si="0"/>
        <v>5</v>
      </c>
      <c r="F17" s="44">
        <v>42</v>
      </c>
      <c r="G17" s="51">
        <v>913</v>
      </c>
      <c r="H17" s="57">
        <v>459</v>
      </c>
    </row>
    <row r="18" spans="2:8" ht="12.75">
      <c r="B18" s="133"/>
      <c r="C18" s="23">
        <f t="shared" si="1"/>
        <v>5</v>
      </c>
      <c r="D18" s="5" t="s">
        <v>12</v>
      </c>
      <c r="E18" s="24">
        <f t="shared" si="0"/>
        <v>6</v>
      </c>
      <c r="F18" s="44">
        <v>95</v>
      </c>
      <c r="G18" s="51">
        <v>669</v>
      </c>
      <c r="H18" s="57">
        <v>354</v>
      </c>
    </row>
    <row r="19" spans="2:8" ht="12.75">
      <c r="B19" s="133"/>
      <c r="C19" s="23">
        <f t="shared" si="1"/>
        <v>6</v>
      </c>
      <c r="D19" s="5" t="s">
        <v>12</v>
      </c>
      <c r="E19" s="24">
        <f t="shared" si="0"/>
        <v>7</v>
      </c>
      <c r="F19" s="44">
        <v>159</v>
      </c>
      <c r="G19" s="127">
        <v>304</v>
      </c>
      <c r="H19" s="57">
        <v>251</v>
      </c>
    </row>
    <row r="20" spans="2:8" ht="12.75">
      <c r="B20" s="133"/>
      <c r="C20" s="23">
        <f t="shared" si="1"/>
        <v>7</v>
      </c>
      <c r="D20" s="5" t="s">
        <v>12</v>
      </c>
      <c r="E20" s="24">
        <f t="shared" si="0"/>
        <v>8</v>
      </c>
      <c r="F20" s="125">
        <v>412</v>
      </c>
      <c r="G20" s="127"/>
      <c r="H20" s="57">
        <v>139</v>
      </c>
    </row>
    <row r="21" spans="2:8" ht="12.75">
      <c r="B21" s="133"/>
      <c r="C21" s="23">
        <f t="shared" si="1"/>
        <v>8</v>
      </c>
      <c r="D21" s="5" t="s">
        <v>12</v>
      </c>
      <c r="E21" s="24">
        <f t="shared" si="0"/>
        <v>9</v>
      </c>
      <c r="F21" s="125">
        <v>666</v>
      </c>
      <c r="G21" s="129"/>
      <c r="H21" s="57">
        <v>65</v>
      </c>
    </row>
    <row r="22" spans="2:8" ht="13.5" thickBot="1">
      <c r="B22" s="134"/>
      <c r="C22" s="25">
        <f t="shared" si="1"/>
        <v>9</v>
      </c>
      <c r="D22" s="26" t="s">
        <v>12</v>
      </c>
      <c r="E22" s="27">
        <f t="shared" si="0"/>
        <v>10</v>
      </c>
      <c r="F22" s="126">
        <v>1000</v>
      </c>
      <c r="G22" s="131"/>
      <c r="H22" s="58">
        <v>34</v>
      </c>
    </row>
    <row r="23" spans="3:5" ht="12.75">
      <c r="C23" s="6"/>
      <c r="D23" s="6"/>
      <c r="E23" s="6"/>
    </row>
    <row r="24" spans="3:5" ht="12.75">
      <c r="C24" s="6"/>
      <c r="D24" s="6"/>
      <c r="E24" s="6"/>
    </row>
    <row r="25" spans="3:5" ht="12.75">
      <c r="C25" s="6"/>
      <c r="D25" s="6"/>
      <c r="E25" s="6"/>
    </row>
    <row r="26" spans="6:8" s="6" customFormat="1" ht="12.75">
      <c r="F26" s="4"/>
      <c r="G26" s="4"/>
      <c r="H26" s="4"/>
    </row>
    <row r="27" spans="6:8" s="6" customFormat="1" ht="12.75">
      <c r="F27" s="4"/>
      <c r="G27" s="4"/>
      <c r="H27" s="4"/>
    </row>
    <row r="28" spans="4:8" s="6" customFormat="1" ht="12.75">
      <c r="D28" s="4"/>
      <c r="E28" s="4"/>
      <c r="F28" s="4"/>
      <c r="G28" s="4"/>
      <c r="H28" s="4"/>
    </row>
    <row r="29" spans="3:5" ht="12.75">
      <c r="C29" s="4"/>
      <c r="D29" s="4"/>
      <c r="E29" s="4"/>
    </row>
    <row r="30" spans="3:8" ht="12.75">
      <c r="C30" s="4"/>
      <c r="D30" s="6"/>
      <c r="E30" s="7"/>
      <c r="H30" s="8"/>
    </row>
    <row r="31" spans="3:8" ht="12.75">
      <c r="C31" s="4"/>
      <c r="D31" s="6"/>
      <c r="E31" s="7"/>
      <c r="H31" s="8"/>
    </row>
    <row r="32" spans="3:8" ht="12.75">
      <c r="C32" s="4"/>
      <c r="D32" s="6"/>
      <c r="E32" s="7"/>
      <c r="H32" s="8"/>
    </row>
    <row r="33" spans="3:8" ht="12.75">
      <c r="C33" s="4"/>
      <c r="D33" s="6"/>
      <c r="E33" s="7"/>
      <c r="H33" s="8"/>
    </row>
    <row r="34" spans="3:8" ht="12.75">
      <c r="C34" s="4"/>
      <c r="D34" s="6"/>
      <c r="E34" s="7"/>
      <c r="H34" s="8"/>
    </row>
    <row r="35" spans="3:8" ht="12.75">
      <c r="C35" s="4"/>
      <c r="D35" s="6"/>
      <c r="E35" s="7"/>
      <c r="H35" s="8"/>
    </row>
    <row r="36" spans="3:8" ht="12.75">
      <c r="C36" s="4"/>
      <c r="D36" s="6"/>
      <c r="E36" s="7"/>
      <c r="H36" s="8"/>
    </row>
    <row r="37" spans="3:8" ht="12.75">
      <c r="C37" s="4"/>
      <c r="D37" s="6"/>
      <c r="E37" s="7"/>
      <c r="H37" s="8"/>
    </row>
    <row r="38" spans="3:8" ht="12.75">
      <c r="C38" s="4"/>
      <c r="D38" s="6"/>
      <c r="E38" s="7"/>
      <c r="H38" s="8"/>
    </row>
    <row r="39" spans="3:8" ht="12.75">
      <c r="C39" s="4"/>
      <c r="D39" s="6"/>
      <c r="E39" s="7"/>
      <c r="H39" s="8"/>
    </row>
    <row r="40" ht="12.75">
      <c r="H40" s="8"/>
    </row>
    <row r="41" ht="12.75">
      <c r="H41" s="8"/>
    </row>
  </sheetData>
  <printOptions gridLines="1" headings="1"/>
  <pageMargins left="0.78740157480315" right="0.78740157480315" top="0.984251968503937" bottom="0.984251968503937" header="0.4921259845" footer="0.4921259845"/>
  <pageSetup horizontalDpi="1200" verticalDpi="1200" orientation="portrait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K42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2" customWidth="1"/>
    <col min="2" max="2" width="11.421875" style="4" customWidth="1"/>
    <col min="3" max="3" width="3.140625" style="2" customWidth="1"/>
    <col min="4" max="4" width="2.421875" style="2" customWidth="1"/>
    <col min="5" max="5" width="3.421875" style="2" customWidth="1"/>
    <col min="6" max="6" width="9.140625" style="3" customWidth="1"/>
    <col min="7" max="7" width="10.28125" style="3" customWidth="1"/>
    <col min="8" max="8" width="11.140625" style="3" customWidth="1"/>
    <col min="9" max="68" width="10.8515625" style="2" bestFit="1" customWidth="1"/>
    <col min="69" max="79" width="11.00390625" style="2" bestFit="1" customWidth="1"/>
    <col min="80" max="90" width="12.00390625" style="2" bestFit="1" customWidth="1"/>
    <col min="91" max="101" width="13.00390625" style="2" bestFit="1" customWidth="1"/>
    <col min="102" max="112" width="14.00390625" style="2" bestFit="1" customWidth="1"/>
    <col min="113" max="124" width="15.00390625" style="2" bestFit="1" customWidth="1"/>
    <col min="125" max="135" width="16.00390625" style="2" bestFit="1" customWidth="1"/>
    <col min="136" max="146" width="17.00390625" style="2" bestFit="1" customWidth="1"/>
    <col min="147" max="157" width="18.00390625" style="2" bestFit="1" customWidth="1"/>
    <col min="158" max="167" width="19.00390625" style="2" bestFit="1" customWidth="1"/>
    <col min="168" max="16384" width="9.140625" style="2" customWidth="1"/>
  </cols>
  <sheetData>
    <row r="2" ht="12.75">
      <c r="H2" s="9" t="s">
        <v>0</v>
      </c>
    </row>
    <row r="4" ht="12.75">
      <c r="B4" s="2" t="s">
        <v>14</v>
      </c>
    </row>
    <row r="5" ht="12.75">
      <c r="B5" s="2" t="s">
        <v>19</v>
      </c>
    </row>
    <row r="6" ht="12.75">
      <c r="B6" s="2" t="s">
        <v>24</v>
      </c>
    </row>
    <row r="7" ht="13.5" thickBot="1"/>
    <row r="8" spans="2:115" s="4" customFormat="1" ht="12.75">
      <c r="B8" s="11" t="s">
        <v>20</v>
      </c>
      <c r="C8" s="11"/>
      <c r="D8" s="12" t="s">
        <v>15</v>
      </c>
      <c r="E8" s="13"/>
      <c r="F8" s="28" t="s">
        <v>1</v>
      </c>
      <c r="G8" s="61" t="s">
        <v>2</v>
      </c>
      <c r="H8" s="83" t="s">
        <v>3</v>
      </c>
      <c r="I8" s="28" t="s">
        <v>3</v>
      </c>
      <c r="J8" s="29" t="s">
        <v>3</v>
      </c>
      <c r="K8" s="29" t="s">
        <v>3</v>
      </c>
      <c r="L8" s="29" t="s">
        <v>3</v>
      </c>
      <c r="M8" s="29" t="s">
        <v>3</v>
      </c>
      <c r="N8" s="29" t="s">
        <v>3</v>
      </c>
      <c r="O8" s="29" t="s">
        <v>3</v>
      </c>
      <c r="P8" s="29" t="s">
        <v>3</v>
      </c>
      <c r="Q8" s="29" t="s">
        <v>3</v>
      </c>
      <c r="R8" s="29" t="s">
        <v>3</v>
      </c>
      <c r="S8" s="29" t="s">
        <v>3</v>
      </c>
      <c r="T8" s="29" t="s">
        <v>3</v>
      </c>
      <c r="U8" s="29" t="s">
        <v>3</v>
      </c>
      <c r="V8" s="29" t="s">
        <v>3</v>
      </c>
      <c r="W8" s="29" t="s">
        <v>3</v>
      </c>
      <c r="X8" s="29" t="s">
        <v>3</v>
      </c>
      <c r="Y8" s="29" t="s">
        <v>3</v>
      </c>
      <c r="Z8" s="29" t="s">
        <v>3</v>
      </c>
      <c r="AA8" s="61" t="s">
        <v>3</v>
      </c>
      <c r="AB8" s="30" t="s">
        <v>3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2:115" s="4" customFormat="1" ht="13.5" thickBot="1">
      <c r="B9" s="31"/>
      <c r="C9" s="14"/>
      <c r="D9" s="10" t="s">
        <v>16</v>
      </c>
      <c r="E9" s="15"/>
      <c r="F9" s="33" t="s">
        <v>4</v>
      </c>
      <c r="G9" s="62" t="s">
        <v>5</v>
      </c>
      <c r="H9" s="84" t="s">
        <v>6</v>
      </c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62"/>
      <c r="AB9" s="35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2:115" s="4" customFormat="1" ht="12.75">
      <c r="B10" s="52"/>
      <c r="C10" s="38"/>
      <c r="D10" s="39"/>
      <c r="E10" s="40"/>
      <c r="F10" s="65" t="s">
        <v>8</v>
      </c>
      <c r="G10" s="43" t="s">
        <v>9</v>
      </c>
      <c r="H10" s="52" t="s">
        <v>10</v>
      </c>
      <c r="I10" s="41" t="s">
        <v>10</v>
      </c>
      <c r="J10" s="42" t="s">
        <v>10</v>
      </c>
      <c r="K10" s="42" t="s">
        <v>10</v>
      </c>
      <c r="L10" s="42" t="s">
        <v>10</v>
      </c>
      <c r="M10" s="42" t="s">
        <v>10</v>
      </c>
      <c r="N10" s="42" t="s">
        <v>10</v>
      </c>
      <c r="O10" s="42" t="s">
        <v>10</v>
      </c>
      <c r="P10" s="42" t="s">
        <v>10</v>
      </c>
      <c r="Q10" s="42" t="s">
        <v>10</v>
      </c>
      <c r="R10" s="42" t="s">
        <v>10</v>
      </c>
      <c r="S10" s="42" t="s">
        <v>10</v>
      </c>
      <c r="T10" s="42" t="s">
        <v>10</v>
      </c>
      <c r="U10" s="42" t="s">
        <v>10</v>
      </c>
      <c r="V10" s="42" t="s">
        <v>10</v>
      </c>
      <c r="W10" s="42" t="s">
        <v>10</v>
      </c>
      <c r="X10" s="42" t="s">
        <v>10</v>
      </c>
      <c r="Y10" s="42" t="s">
        <v>10</v>
      </c>
      <c r="Z10" s="42" t="s">
        <v>10</v>
      </c>
      <c r="AA10" s="50" t="s">
        <v>10</v>
      </c>
      <c r="AB10" s="43" t="s">
        <v>10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2:115" s="4" customFormat="1" ht="12.75">
      <c r="B11" s="74" t="s">
        <v>17</v>
      </c>
      <c r="C11" s="21"/>
      <c r="D11" s="20" t="s">
        <v>21</v>
      </c>
      <c r="E11" s="22"/>
      <c r="F11" s="23" t="s">
        <v>7</v>
      </c>
      <c r="G11" s="24" t="s">
        <v>7</v>
      </c>
      <c r="H11" s="53" t="s">
        <v>18</v>
      </c>
      <c r="I11" s="1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9"/>
      <c r="AB11" s="24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2:115" s="4" customFormat="1" ht="13.5" thickBot="1">
      <c r="B12" s="54" t="s">
        <v>11</v>
      </c>
      <c r="C12" s="31"/>
      <c r="D12" s="16"/>
      <c r="E12" s="32"/>
      <c r="F12" s="31"/>
      <c r="G12" s="32"/>
      <c r="H12" s="54">
        <v>0</v>
      </c>
      <c r="I12" s="102">
        <f aca="true" t="shared" si="0" ref="I12:AB12">H12+1</f>
        <v>1</v>
      </c>
      <c r="J12" s="26">
        <f t="shared" si="0"/>
        <v>2</v>
      </c>
      <c r="K12" s="26">
        <f t="shared" si="0"/>
        <v>3</v>
      </c>
      <c r="L12" s="26">
        <f t="shared" si="0"/>
        <v>4</v>
      </c>
      <c r="M12" s="26">
        <f t="shared" si="0"/>
        <v>5</v>
      </c>
      <c r="N12" s="26">
        <f t="shared" si="0"/>
        <v>6</v>
      </c>
      <c r="O12" s="26">
        <f t="shared" si="0"/>
        <v>7</v>
      </c>
      <c r="P12" s="26">
        <f t="shared" si="0"/>
        <v>8</v>
      </c>
      <c r="Q12" s="26">
        <f t="shared" si="0"/>
        <v>9</v>
      </c>
      <c r="R12" s="26">
        <f t="shared" si="0"/>
        <v>10</v>
      </c>
      <c r="S12" s="26">
        <f t="shared" si="0"/>
        <v>11</v>
      </c>
      <c r="T12" s="26">
        <f t="shared" si="0"/>
        <v>12</v>
      </c>
      <c r="U12" s="26">
        <f t="shared" si="0"/>
        <v>13</v>
      </c>
      <c r="V12" s="26">
        <f t="shared" si="0"/>
        <v>14</v>
      </c>
      <c r="W12" s="26">
        <f t="shared" si="0"/>
        <v>15</v>
      </c>
      <c r="X12" s="26">
        <f t="shared" si="0"/>
        <v>16</v>
      </c>
      <c r="Y12" s="26">
        <f t="shared" si="0"/>
        <v>17</v>
      </c>
      <c r="Z12" s="26">
        <f t="shared" si="0"/>
        <v>18</v>
      </c>
      <c r="AA12" s="89">
        <f t="shared" si="0"/>
        <v>19</v>
      </c>
      <c r="AB12" s="27">
        <f t="shared" si="0"/>
        <v>20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2:167" ht="12.75">
      <c r="B13" s="14"/>
      <c r="C13" s="36">
        <v>0</v>
      </c>
      <c r="D13" s="18" t="s">
        <v>12</v>
      </c>
      <c r="E13" s="37">
        <f aca="true" t="shared" si="1" ref="E13:E22">C13+1</f>
        <v>1</v>
      </c>
      <c r="F13" s="130">
        <v>250</v>
      </c>
      <c r="G13" s="129"/>
      <c r="H13" s="55">
        <v>822</v>
      </c>
      <c r="I13" s="103">
        <f aca="true" t="shared" si="2" ref="I13:AB13">(H15*$G15+H16*$G16+H17*$G17+H18*$G18+H19*$G19)/1000</f>
        <v>2250.247</v>
      </c>
      <c r="J13" s="86">
        <f t="shared" si="2"/>
        <v>2382.163603</v>
      </c>
      <c r="K13" s="86">
        <f t="shared" si="2"/>
        <v>2299.31679004</v>
      </c>
      <c r="L13" s="86">
        <f t="shared" si="2"/>
        <v>2976.0420577300756</v>
      </c>
      <c r="M13" s="86">
        <f t="shared" si="2"/>
        <v>4079.4371472528223</v>
      </c>
      <c r="N13" s="86">
        <f t="shared" si="2"/>
        <v>4875.978493513059</v>
      </c>
      <c r="O13" s="86">
        <f t="shared" si="2"/>
        <v>5807.978854166248</v>
      </c>
      <c r="P13" s="86">
        <f t="shared" si="2"/>
        <v>7192.349273203083</v>
      </c>
      <c r="Q13" s="86">
        <f t="shared" si="2"/>
        <v>8882.0053423224</v>
      </c>
      <c r="R13" s="86">
        <f t="shared" si="2"/>
        <v>10894.9232772879</v>
      </c>
      <c r="S13" s="86">
        <f t="shared" si="2"/>
        <v>13382.433514419708</v>
      </c>
      <c r="T13" s="86">
        <f t="shared" si="2"/>
        <v>16426.0712444718</v>
      </c>
      <c r="U13" s="86">
        <f t="shared" si="2"/>
        <v>20146.879435283525</v>
      </c>
      <c r="V13" s="86">
        <f t="shared" si="2"/>
        <v>24754.641549023705</v>
      </c>
      <c r="W13" s="86">
        <f t="shared" si="2"/>
        <v>30419.539334690788</v>
      </c>
      <c r="X13" s="86">
        <f t="shared" si="2"/>
        <v>37340.885372127836</v>
      </c>
      <c r="Y13" s="86">
        <f t="shared" si="2"/>
        <v>45838.04402991364</v>
      </c>
      <c r="Z13" s="86">
        <f t="shared" si="2"/>
        <v>56296.229670068664</v>
      </c>
      <c r="AA13" s="87">
        <f t="shared" si="2"/>
        <v>69137.96048148585</v>
      </c>
      <c r="AB13" s="88">
        <f t="shared" si="2"/>
        <v>84893.96529014563</v>
      </c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</row>
    <row r="14" spans="2:167" ht="12.75">
      <c r="B14" s="14"/>
      <c r="C14" s="23">
        <f aca="true" t="shared" si="3" ref="C14:C22">C13+1</f>
        <v>1</v>
      </c>
      <c r="D14" s="5" t="s">
        <v>12</v>
      </c>
      <c r="E14" s="24">
        <f t="shared" si="1"/>
        <v>2</v>
      </c>
      <c r="F14" s="125">
        <v>111</v>
      </c>
      <c r="G14" s="128"/>
      <c r="H14" s="57">
        <v>615</v>
      </c>
      <c r="I14" s="104">
        <f aca="true" t="shared" si="4" ref="I14:I22">H13*(1-$F13/1000)</f>
        <v>616.5</v>
      </c>
      <c r="J14" s="63">
        <f aca="true" t="shared" si="5" ref="J14:J22">I13*(1-$F13/1000)</f>
        <v>1687.68525</v>
      </c>
      <c r="K14" s="63">
        <f aca="true" t="shared" si="6" ref="K14:K22">J13*(1-$F13/1000)</f>
        <v>1786.62270225</v>
      </c>
      <c r="L14" s="63">
        <f aca="true" t="shared" si="7" ref="L14:L22">K13*(1-$F13/1000)</f>
        <v>1724.4875925299998</v>
      </c>
      <c r="M14" s="63">
        <f aca="true" t="shared" si="8" ref="M14:M22">L13*(1-$F13/1000)</f>
        <v>2232.0315432975567</v>
      </c>
      <c r="N14" s="63">
        <f aca="true" t="shared" si="9" ref="N14:N22">M13*(1-$F13/1000)</f>
        <v>3059.577860439617</v>
      </c>
      <c r="O14" s="63">
        <f aca="true" t="shared" si="10" ref="O14:O22">N13*(1-$F13/1000)</f>
        <v>3656.9838701347944</v>
      </c>
      <c r="P14" s="63">
        <f aca="true" t="shared" si="11" ref="P14:P22">O13*(1-$F13/1000)</f>
        <v>4355.984140624686</v>
      </c>
      <c r="Q14" s="63">
        <f aca="true" t="shared" si="12" ref="Q14:Q22">P13*(1-$F13/1000)</f>
        <v>5394.261954902312</v>
      </c>
      <c r="R14" s="63">
        <f aca="true" t="shared" si="13" ref="R14:R22">Q13*(1-$F13/1000)</f>
        <v>6661.5040067417995</v>
      </c>
      <c r="S14" s="63">
        <f aca="true" t="shared" si="14" ref="S14:S22">R13*(1-$F13/1000)</f>
        <v>8171.192457965925</v>
      </c>
      <c r="T14" s="63">
        <f aca="true" t="shared" si="15" ref="T14:T22">S13*(1-$F13/1000)</f>
        <v>10036.82513581478</v>
      </c>
      <c r="U14" s="63">
        <f aca="true" t="shared" si="16" ref="U14:U22">T13*(1-$F13/1000)</f>
        <v>12319.55343335385</v>
      </c>
      <c r="V14" s="63">
        <f aca="true" t="shared" si="17" ref="V14:V22">U13*(1-$F13/1000)</f>
        <v>15110.159576462644</v>
      </c>
      <c r="W14" s="63">
        <f aca="true" t="shared" si="18" ref="W14:W22">V13*(1-$F13/1000)</f>
        <v>18565.981161767777</v>
      </c>
      <c r="X14" s="63">
        <f aca="true" t="shared" si="19" ref="X14:X22">W13*(1-$F13/1000)</f>
        <v>22814.654501018093</v>
      </c>
      <c r="Y14" s="63">
        <f aca="true" t="shared" si="20" ref="Y14:Y22">X13*(1-$F13/1000)</f>
        <v>28005.664029095875</v>
      </c>
      <c r="Z14" s="63">
        <f aca="true" t="shared" si="21" ref="Z14:Z22">Y13*(1-$F13/1000)</f>
        <v>34378.53302243523</v>
      </c>
      <c r="AA14" s="80">
        <f aca="true" t="shared" si="22" ref="AA14:AA22">Z13*(1-$F13/1000)</f>
        <v>42222.1722525515</v>
      </c>
      <c r="AB14" s="66">
        <f aca="true" t="shared" si="23" ref="AB14:AB22">AA13*(1-$F13/1000)</f>
        <v>51853.470361114385</v>
      </c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</row>
    <row r="15" spans="2:167" ht="12.75">
      <c r="B15" s="14"/>
      <c r="C15" s="23">
        <f t="shared" si="3"/>
        <v>2</v>
      </c>
      <c r="D15" s="5" t="s">
        <v>12</v>
      </c>
      <c r="E15" s="24">
        <f t="shared" si="1"/>
        <v>3</v>
      </c>
      <c r="F15" s="44">
        <v>59</v>
      </c>
      <c r="G15" s="128">
        <v>823</v>
      </c>
      <c r="H15" s="57">
        <v>775</v>
      </c>
      <c r="I15" s="104">
        <f t="shared" si="4"/>
        <v>546.735</v>
      </c>
      <c r="J15" s="63">
        <f t="shared" si="5"/>
        <v>548.0685</v>
      </c>
      <c r="K15" s="63">
        <f t="shared" si="6"/>
        <v>1500.35218725</v>
      </c>
      <c r="L15" s="63">
        <f t="shared" si="7"/>
        <v>1588.30758230025</v>
      </c>
      <c r="M15" s="63">
        <f t="shared" si="8"/>
        <v>1533.0694697591698</v>
      </c>
      <c r="N15" s="63">
        <f t="shared" si="9"/>
        <v>1984.276041991528</v>
      </c>
      <c r="O15" s="63">
        <f t="shared" si="10"/>
        <v>2719.9647179308195</v>
      </c>
      <c r="P15" s="63">
        <f t="shared" si="11"/>
        <v>3251.0586605498324</v>
      </c>
      <c r="Q15" s="63">
        <f t="shared" si="12"/>
        <v>3872.469901015346</v>
      </c>
      <c r="R15" s="63">
        <f t="shared" si="13"/>
        <v>4795.498877908155</v>
      </c>
      <c r="S15" s="63">
        <f t="shared" si="14"/>
        <v>5922.07706199346</v>
      </c>
      <c r="T15" s="63">
        <f t="shared" si="15"/>
        <v>7264.1900951317075</v>
      </c>
      <c r="U15" s="63">
        <f t="shared" si="16"/>
        <v>8922.737545739341</v>
      </c>
      <c r="V15" s="63">
        <f t="shared" si="17"/>
        <v>10952.083002251573</v>
      </c>
      <c r="W15" s="63">
        <f t="shared" si="18"/>
        <v>13432.93186347529</v>
      </c>
      <c r="X15" s="63">
        <f t="shared" si="19"/>
        <v>16505.157252811554</v>
      </c>
      <c r="Y15" s="63">
        <f t="shared" si="20"/>
        <v>20282.227851405085</v>
      </c>
      <c r="Z15" s="63">
        <f t="shared" si="21"/>
        <v>24897.035321866235</v>
      </c>
      <c r="AA15" s="80">
        <f t="shared" si="22"/>
        <v>30562.51585694492</v>
      </c>
      <c r="AB15" s="66">
        <f t="shared" si="23"/>
        <v>37535.51113251828</v>
      </c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</row>
    <row r="16" spans="2:167" ht="12.75">
      <c r="B16" s="14"/>
      <c r="C16" s="23">
        <f t="shared" si="3"/>
        <v>3</v>
      </c>
      <c r="D16" s="5" t="s">
        <v>12</v>
      </c>
      <c r="E16" s="24">
        <f t="shared" si="1"/>
        <v>4</v>
      </c>
      <c r="F16" s="44">
        <v>35</v>
      </c>
      <c r="G16" s="51">
        <v>1285</v>
      </c>
      <c r="H16" s="57">
        <v>685</v>
      </c>
      <c r="I16" s="104">
        <f t="shared" si="4"/>
        <v>729.2750000000001</v>
      </c>
      <c r="J16" s="63">
        <f t="shared" si="5"/>
        <v>514.4776350000001</v>
      </c>
      <c r="K16" s="63">
        <f t="shared" si="6"/>
        <v>515.7324585</v>
      </c>
      <c r="L16" s="63">
        <f t="shared" si="7"/>
        <v>1411.83140820225</v>
      </c>
      <c r="M16" s="63">
        <f t="shared" si="8"/>
        <v>1494.5974349445353</v>
      </c>
      <c r="N16" s="63">
        <f t="shared" si="9"/>
        <v>1442.6183710433788</v>
      </c>
      <c r="O16" s="63">
        <f t="shared" si="10"/>
        <v>1867.203755514028</v>
      </c>
      <c r="P16" s="63">
        <f t="shared" si="11"/>
        <v>2559.4867995729014</v>
      </c>
      <c r="Q16" s="63">
        <f t="shared" si="12"/>
        <v>3059.2461995773924</v>
      </c>
      <c r="R16" s="63">
        <f t="shared" si="13"/>
        <v>3643.994176855441</v>
      </c>
      <c r="S16" s="63">
        <f t="shared" si="14"/>
        <v>4512.564444111574</v>
      </c>
      <c r="T16" s="63">
        <f t="shared" si="15"/>
        <v>5572.674515335846</v>
      </c>
      <c r="U16" s="63">
        <f t="shared" si="16"/>
        <v>6835.602879518937</v>
      </c>
      <c r="V16" s="63">
        <f t="shared" si="17"/>
        <v>8396.29603054072</v>
      </c>
      <c r="W16" s="63">
        <f t="shared" si="18"/>
        <v>10305.91010511873</v>
      </c>
      <c r="X16" s="63">
        <f t="shared" si="19"/>
        <v>12640.38888353025</v>
      </c>
      <c r="Y16" s="63">
        <f t="shared" si="20"/>
        <v>15531.352974895673</v>
      </c>
      <c r="Z16" s="63">
        <f t="shared" si="21"/>
        <v>19085.576408172186</v>
      </c>
      <c r="AA16" s="80">
        <f t="shared" si="22"/>
        <v>23428.110237876128</v>
      </c>
      <c r="AB16" s="66">
        <f t="shared" si="23"/>
        <v>28759.327421385173</v>
      </c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</row>
    <row r="17" spans="2:167" ht="12.75">
      <c r="B17" s="14"/>
      <c r="C17" s="23">
        <f t="shared" si="3"/>
        <v>4</v>
      </c>
      <c r="D17" s="5" t="s">
        <v>12</v>
      </c>
      <c r="E17" s="24">
        <f t="shared" si="1"/>
        <v>5</v>
      </c>
      <c r="F17" s="44">
        <v>42</v>
      </c>
      <c r="G17" s="51">
        <v>913</v>
      </c>
      <c r="H17" s="57">
        <v>459</v>
      </c>
      <c r="I17" s="104">
        <f t="shared" si="4"/>
        <v>661.025</v>
      </c>
      <c r="J17" s="63">
        <f t="shared" si="5"/>
        <v>703.7503750000001</v>
      </c>
      <c r="K17" s="63">
        <f t="shared" si="6"/>
        <v>496.47091777500003</v>
      </c>
      <c r="L17" s="63">
        <f t="shared" si="7"/>
        <v>497.6818224525</v>
      </c>
      <c r="M17" s="63">
        <f t="shared" si="8"/>
        <v>1362.4173089151711</v>
      </c>
      <c r="N17" s="63">
        <f t="shared" si="9"/>
        <v>1442.2865247214766</v>
      </c>
      <c r="O17" s="63">
        <f t="shared" si="10"/>
        <v>1392.1267280568604</v>
      </c>
      <c r="P17" s="63">
        <f t="shared" si="11"/>
        <v>1801.851624071037</v>
      </c>
      <c r="Q17" s="63">
        <f t="shared" si="12"/>
        <v>2469.90476158785</v>
      </c>
      <c r="R17" s="63">
        <f t="shared" si="13"/>
        <v>2952.1725825921835</v>
      </c>
      <c r="S17" s="63">
        <f t="shared" si="14"/>
        <v>3516.4543806655</v>
      </c>
      <c r="T17" s="63">
        <f t="shared" si="15"/>
        <v>4354.624688567668</v>
      </c>
      <c r="U17" s="63">
        <f t="shared" si="16"/>
        <v>5377.630907299092</v>
      </c>
      <c r="V17" s="63">
        <f t="shared" si="17"/>
        <v>6596.356778735774</v>
      </c>
      <c r="W17" s="63">
        <f t="shared" si="18"/>
        <v>8102.425669471794</v>
      </c>
      <c r="X17" s="63">
        <f t="shared" si="19"/>
        <v>9945.203251439574</v>
      </c>
      <c r="Y17" s="63">
        <f t="shared" si="20"/>
        <v>12197.97527260669</v>
      </c>
      <c r="Z17" s="63">
        <f t="shared" si="21"/>
        <v>14987.755620774324</v>
      </c>
      <c r="AA17" s="80">
        <f t="shared" si="22"/>
        <v>18417.581233886158</v>
      </c>
      <c r="AB17" s="66">
        <f t="shared" si="23"/>
        <v>22608.126379550464</v>
      </c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</row>
    <row r="18" spans="2:167" ht="12.75">
      <c r="B18" s="14"/>
      <c r="C18" s="23">
        <f t="shared" si="3"/>
        <v>5</v>
      </c>
      <c r="D18" s="5" t="s">
        <v>12</v>
      </c>
      <c r="E18" s="24">
        <f t="shared" si="1"/>
        <v>6</v>
      </c>
      <c r="F18" s="44">
        <v>95</v>
      </c>
      <c r="G18" s="51">
        <v>669</v>
      </c>
      <c r="H18" s="57">
        <v>354</v>
      </c>
      <c r="I18" s="104">
        <f t="shared" si="4"/>
        <v>439.722</v>
      </c>
      <c r="J18" s="63">
        <f t="shared" si="5"/>
        <v>633.26195</v>
      </c>
      <c r="K18" s="63">
        <f t="shared" si="6"/>
        <v>674.1928592500001</v>
      </c>
      <c r="L18" s="63">
        <f t="shared" si="7"/>
        <v>475.61913922845</v>
      </c>
      <c r="M18" s="63">
        <f t="shared" si="8"/>
        <v>476.77918590949497</v>
      </c>
      <c r="N18" s="63">
        <f t="shared" si="9"/>
        <v>1305.195781940734</v>
      </c>
      <c r="O18" s="63">
        <f t="shared" si="10"/>
        <v>1381.7104906831744</v>
      </c>
      <c r="P18" s="63">
        <f t="shared" si="11"/>
        <v>1333.6574054784721</v>
      </c>
      <c r="Q18" s="63">
        <f t="shared" si="12"/>
        <v>1726.1738558600532</v>
      </c>
      <c r="R18" s="63">
        <f t="shared" si="13"/>
        <v>2366.16876160116</v>
      </c>
      <c r="S18" s="63">
        <f t="shared" si="14"/>
        <v>2828.181334123312</v>
      </c>
      <c r="T18" s="63">
        <f t="shared" si="15"/>
        <v>3368.763296677549</v>
      </c>
      <c r="U18" s="63">
        <f t="shared" si="16"/>
        <v>4171.730451647826</v>
      </c>
      <c r="V18" s="63">
        <f t="shared" si="17"/>
        <v>5151.77040919253</v>
      </c>
      <c r="W18" s="63">
        <f t="shared" si="18"/>
        <v>6319.309794028872</v>
      </c>
      <c r="X18" s="63">
        <f t="shared" si="19"/>
        <v>7762.123791353979</v>
      </c>
      <c r="Y18" s="63">
        <f t="shared" si="20"/>
        <v>9527.50471487911</v>
      </c>
      <c r="Z18" s="63">
        <f t="shared" si="21"/>
        <v>11685.66031115721</v>
      </c>
      <c r="AA18" s="80">
        <f t="shared" si="22"/>
        <v>14358.269884701802</v>
      </c>
      <c r="AB18" s="66">
        <f t="shared" si="23"/>
        <v>17644.04282206294</v>
      </c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</row>
    <row r="19" spans="2:167" ht="12.75">
      <c r="B19" s="14"/>
      <c r="C19" s="23">
        <f t="shared" si="3"/>
        <v>6</v>
      </c>
      <c r="D19" s="5" t="s">
        <v>12</v>
      </c>
      <c r="E19" s="24">
        <f t="shared" si="1"/>
        <v>7</v>
      </c>
      <c r="F19" s="44">
        <v>159</v>
      </c>
      <c r="G19" s="127">
        <v>304</v>
      </c>
      <c r="H19" s="57">
        <v>251</v>
      </c>
      <c r="I19" s="104">
        <f t="shared" si="4"/>
        <v>320.37</v>
      </c>
      <c r="J19" s="63">
        <f t="shared" si="5"/>
        <v>397.94840999999997</v>
      </c>
      <c r="K19" s="63">
        <f t="shared" si="6"/>
        <v>573.10206475</v>
      </c>
      <c r="L19" s="63">
        <f t="shared" si="7"/>
        <v>610.14453762125</v>
      </c>
      <c r="M19" s="63">
        <f t="shared" si="8"/>
        <v>430.4353210017473</v>
      </c>
      <c r="N19" s="63">
        <f t="shared" si="9"/>
        <v>431.485163248093</v>
      </c>
      <c r="O19" s="63">
        <f t="shared" si="10"/>
        <v>1181.2021826563641</v>
      </c>
      <c r="P19" s="63">
        <f t="shared" si="11"/>
        <v>1250.447994068273</v>
      </c>
      <c r="Q19" s="63">
        <f t="shared" si="12"/>
        <v>1206.9599519580172</v>
      </c>
      <c r="R19" s="63">
        <f t="shared" si="13"/>
        <v>1562.1873395533482</v>
      </c>
      <c r="S19" s="63">
        <f t="shared" si="14"/>
        <v>2141.38272924905</v>
      </c>
      <c r="T19" s="63">
        <f t="shared" si="15"/>
        <v>2559.5041073815974</v>
      </c>
      <c r="U19" s="63">
        <f t="shared" si="16"/>
        <v>3048.730783493182</v>
      </c>
      <c r="V19" s="63">
        <f t="shared" si="17"/>
        <v>3775.416058741283</v>
      </c>
      <c r="W19" s="63">
        <f t="shared" si="18"/>
        <v>4662.35222031924</v>
      </c>
      <c r="X19" s="63">
        <f t="shared" si="19"/>
        <v>5718.975363596129</v>
      </c>
      <c r="Y19" s="63">
        <f t="shared" si="20"/>
        <v>7024.722031175351</v>
      </c>
      <c r="Z19" s="63">
        <f t="shared" si="21"/>
        <v>8622.391766965595</v>
      </c>
      <c r="AA19" s="80">
        <f t="shared" si="22"/>
        <v>10575.522581597275</v>
      </c>
      <c r="AB19" s="66">
        <f t="shared" si="23"/>
        <v>12994.23424565513</v>
      </c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</row>
    <row r="20" spans="2:167" ht="12.75">
      <c r="B20" s="14"/>
      <c r="C20" s="23">
        <f t="shared" si="3"/>
        <v>7</v>
      </c>
      <c r="D20" s="5" t="s">
        <v>12</v>
      </c>
      <c r="E20" s="24">
        <f t="shared" si="1"/>
        <v>8</v>
      </c>
      <c r="F20" s="125">
        <v>412</v>
      </c>
      <c r="G20" s="127"/>
      <c r="H20" s="57">
        <v>139</v>
      </c>
      <c r="I20" s="104">
        <f t="shared" si="4"/>
        <v>211.09099999999998</v>
      </c>
      <c r="J20" s="63">
        <f t="shared" si="5"/>
        <v>269.43117</v>
      </c>
      <c r="K20" s="63">
        <f t="shared" si="6"/>
        <v>334.67461281</v>
      </c>
      <c r="L20" s="63">
        <f t="shared" si="7"/>
        <v>481.97883645474997</v>
      </c>
      <c r="M20" s="63">
        <f t="shared" si="8"/>
        <v>513.1315561394713</v>
      </c>
      <c r="N20" s="63">
        <f t="shared" si="9"/>
        <v>361.9961049624695</v>
      </c>
      <c r="O20" s="63">
        <f t="shared" si="10"/>
        <v>362.8790222916462</v>
      </c>
      <c r="P20" s="63">
        <f t="shared" si="11"/>
        <v>993.3910356140022</v>
      </c>
      <c r="Q20" s="63">
        <f t="shared" si="12"/>
        <v>1051.6267630114176</v>
      </c>
      <c r="R20" s="63">
        <f t="shared" si="13"/>
        <v>1015.0533195966924</v>
      </c>
      <c r="S20" s="63">
        <f t="shared" si="14"/>
        <v>1313.7995525643657</v>
      </c>
      <c r="T20" s="63">
        <f t="shared" si="15"/>
        <v>1800.9028752984511</v>
      </c>
      <c r="U20" s="63">
        <f t="shared" si="16"/>
        <v>2152.542954307923</v>
      </c>
      <c r="V20" s="63">
        <f t="shared" si="17"/>
        <v>2563.982588917766</v>
      </c>
      <c r="W20" s="63">
        <f t="shared" si="18"/>
        <v>3175.124905401419</v>
      </c>
      <c r="X20" s="63">
        <f t="shared" si="19"/>
        <v>3921.0382172884806</v>
      </c>
      <c r="Y20" s="63">
        <f t="shared" si="20"/>
        <v>4809.658280784344</v>
      </c>
      <c r="Z20" s="63">
        <f t="shared" si="21"/>
        <v>5907.79122821847</v>
      </c>
      <c r="AA20" s="80">
        <f t="shared" si="22"/>
        <v>7251.431476018065</v>
      </c>
      <c r="AB20" s="66">
        <f t="shared" si="23"/>
        <v>8894.014491123307</v>
      </c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</row>
    <row r="21" spans="2:167" ht="12.75">
      <c r="B21" s="14"/>
      <c r="C21" s="23">
        <f t="shared" si="3"/>
        <v>8</v>
      </c>
      <c r="D21" s="5" t="s">
        <v>12</v>
      </c>
      <c r="E21" s="24">
        <f t="shared" si="1"/>
        <v>9</v>
      </c>
      <c r="F21" s="125">
        <v>666</v>
      </c>
      <c r="G21" s="129"/>
      <c r="H21" s="57">
        <v>65</v>
      </c>
      <c r="I21" s="104">
        <f t="shared" si="4"/>
        <v>81.73200000000001</v>
      </c>
      <c r="J21" s="63">
        <f t="shared" si="5"/>
        <v>124.121508</v>
      </c>
      <c r="K21" s="63">
        <f t="shared" si="6"/>
        <v>158.42552796000004</v>
      </c>
      <c r="L21" s="63">
        <f t="shared" si="7"/>
        <v>196.78867233228002</v>
      </c>
      <c r="M21" s="63">
        <f t="shared" si="8"/>
        <v>283.40355583539304</v>
      </c>
      <c r="N21" s="63">
        <f t="shared" si="9"/>
        <v>301.7213550100092</v>
      </c>
      <c r="O21" s="63">
        <f t="shared" si="10"/>
        <v>212.85370971793208</v>
      </c>
      <c r="P21" s="63">
        <f t="shared" si="11"/>
        <v>213.372865107488</v>
      </c>
      <c r="Q21" s="63">
        <f t="shared" si="12"/>
        <v>584.1139289410334</v>
      </c>
      <c r="R21" s="63">
        <f t="shared" si="13"/>
        <v>618.3565366507136</v>
      </c>
      <c r="S21" s="63">
        <f t="shared" si="14"/>
        <v>596.8513519228552</v>
      </c>
      <c r="T21" s="63">
        <f t="shared" si="15"/>
        <v>772.5141369078472</v>
      </c>
      <c r="U21" s="63">
        <f t="shared" si="16"/>
        <v>1058.9308906754893</v>
      </c>
      <c r="V21" s="63">
        <f t="shared" si="17"/>
        <v>1265.695257133059</v>
      </c>
      <c r="W21" s="63">
        <f t="shared" si="18"/>
        <v>1507.6217622836466</v>
      </c>
      <c r="X21" s="63">
        <f t="shared" si="19"/>
        <v>1866.9734443760344</v>
      </c>
      <c r="Y21" s="63">
        <f t="shared" si="20"/>
        <v>2305.5704717656267</v>
      </c>
      <c r="Z21" s="63">
        <f t="shared" si="21"/>
        <v>2828.079069101195</v>
      </c>
      <c r="AA21" s="80">
        <f t="shared" si="22"/>
        <v>3473.7812421924605</v>
      </c>
      <c r="AB21" s="66">
        <f t="shared" si="23"/>
        <v>4263.841707898623</v>
      </c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</row>
    <row r="22" spans="2:167" ht="13.5" thickBot="1">
      <c r="B22" s="31"/>
      <c r="C22" s="25">
        <f t="shared" si="3"/>
        <v>9</v>
      </c>
      <c r="D22" s="26" t="s">
        <v>12</v>
      </c>
      <c r="E22" s="27">
        <f t="shared" si="1"/>
        <v>10</v>
      </c>
      <c r="F22" s="132">
        <v>1000</v>
      </c>
      <c r="G22" s="129"/>
      <c r="H22" s="58">
        <v>34</v>
      </c>
      <c r="I22" s="105">
        <f t="shared" si="4"/>
        <v>21.709999999999997</v>
      </c>
      <c r="J22" s="90">
        <f t="shared" si="5"/>
        <v>27.298488000000003</v>
      </c>
      <c r="K22" s="90">
        <f t="shared" si="6"/>
        <v>41.456583672</v>
      </c>
      <c r="L22" s="90">
        <f t="shared" si="7"/>
        <v>52.91412633864001</v>
      </c>
      <c r="M22" s="90">
        <f t="shared" si="8"/>
        <v>65.72741655898152</v>
      </c>
      <c r="N22" s="90">
        <f t="shared" si="9"/>
        <v>94.65678764902127</v>
      </c>
      <c r="O22" s="90">
        <f t="shared" si="10"/>
        <v>100.77493257334305</v>
      </c>
      <c r="P22" s="90">
        <f t="shared" si="11"/>
        <v>71.0931390457893</v>
      </c>
      <c r="Q22" s="90">
        <f t="shared" si="12"/>
        <v>71.26653694590098</v>
      </c>
      <c r="R22" s="90">
        <f t="shared" si="13"/>
        <v>195.0940522663051</v>
      </c>
      <c r="S22" s="90">
        <f t="shared" si="14"/>
        <v>206.5310832413383</v>
      </c>
      <c r="T22" s="90">
        <f t="shared" si="15"/>
        <v>199.34835154223362</v>
      </c>
      <c r="U22" s="90">
        <f t="shared" si="16"/>
        <v>258.01972172722094</v>
      </c>
      <c r="V22" s="90">
        <f t="shared" si="17"/>
        <v>353.6829174856134</v>
      </c>
      <c r="W22" s="90">
        <f t="shared" si="18"/>
        <v>422.74221588244166</v>
      </c>
      <c r="X22" s="90">
        <f t="shared" si="19"/>
        <v>503.5456686027379</v>
      </c>
      <c r="Y22" s="90">
        <f t="shared" si="20"/>
        <v>623.5691304215954</v>
      </c>
      <c r="Z22" s="90">
        <f t="shared" si="21"/>
        <v>770.0605375697193</v>
      </c>
      <c r="AA22" s="91">
        <f t="shared" si="22"/>
        <v>944.5784090797989</v>
      </c>
      <c r="AB22" s="92">
        <f t="shared" si="23"/>
        <v>1160.2429348922817</v>
      </c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</row>
    <row r="23" spans="2:167" ht="13.5" thickBot="1">
      <c r="B23" s="73" t="s">
        <v>13</v>
      </c>
      <c r="C23" s="71"/>
      <c r="D23" s="68"/>
      <c r="E23" s="72"/>
      <c r="F23" s="75"/>
      <c r="G23" s="76"/>
      <c r="H23" s="110">
        <f aca="true" t="shared" si="24" ref="H23:AB23">SUM(H13:H22)</f>
        <v>4199</v>
      </c>
      <c r="I23" s="106">
        <f t="shared" si="24"/>
        <v>5878.406999999999</v>
      </c>
      <c r="J23" s="96">
        <f t="shared" si="24"/>
        <v>7288.206889</v>
      </c>
      <c r="K23" s="96">
        <f t="shared" si="24"/>
        <v>8380.346704257</v>
      </c>
      <c r="L23" s="96">
        <f t="shared" si="24"/>
        <v>10015.795775190447</v>
      </c>
      <c r="M23" s="96">
        <f t="shared" si="24"/>
        <v>12471.029939614342</v>
      </c>
      <c r="N23" s="96">
        <f t="shared" si="24"/>
        <v>15299.792484519385</v>
      </c>
      <c r="O23" s="96">
        <f t="shared" si="24"/>
        <v>18683.678263725214</v>
      </c>
      <c r="P23" s="96">
        <f t="shared" si="24"/>
        <v>23022.69293733556</v>
      </c>
      <c r="Q23" s="96">
        <f t="shared" si="24"/>
        <v>28318.029196121726</v>
      </c>
      <c r="R23" s="96">
        <f t="shared" si="24"/>
        <v>34704.9529310537</v>
      </c>
      <c r="S23" s="96">
        <f t="shared" si="24"/>
        <v>42591.467910257095</v>
      </c>
      <c r="T23" s="96">
        <f t="shared" si="24"/>
        <v>52355.41844712948</v>
      </c>
      <c r="U23" s="96">
        <f t="shared" si="24"/>
        <v>64292.35900304639</v>
      </c>
      <c r="V23" s="96">
        <f t="shared" si="24"/>
        <v>78920.08416848465</v>
      </c>
      <c r="W23" s="96">
        <f t="shared" si="24"/>
        <v>96913.93903244</v>
      </c>
      <c r="X23" s="96">
        <f t="shared" si="24"/>
        <v>119018.94574614466</v>
      </c>
      <c r="Y23" s="96">
        <f t="shared" si="24"/>
        <v>146146.288786943</v>
      </c>
      <c r="Z23" s="96">
        <f t="shared" si="24"/>
        <v>179459.1129563288</v>
      </c>
      <c r="AA23" s="97">
        <f t="shared" si="24"/>
        <v>220371.92365633397</v>
      </c>
      <c r="AB23" s="98">
        <f t="shared" si="24"/>
        <v>270606.7767863462</v>
      </c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</row>
    <row r="24" spans="2:167" ht="12.75">
      <c r="B24" s="83"/>
      <c r="C24" s="65">
        <v>0</v>
      </c>
      <c r="D24" s="42" t="s">
        <v>12</v>
      </c>
      <c r="E24" s="43">
        <f aca="true" t="shared" si="25" ref="E24:E33">C24+1</f>
        <v>1</v>
      </c>
      <c r="H24" s="111">
        <f aca="true" t="shared" si="26" ref="H24:AB24">H13/H$23</f>
        <v>0.19576089545129793</v>
      </c>
      <c r="I24" s="107">
        <f t="shared" si="26"/>
        <v>0.3827987752464231</v>
      </c>
      <c r="J24" s="93">
        <f t="shared" si="26"/>
        <v>0.3268518085834487</v>
      </c>
      <c r="K24" s="93">
        <f t="shared" si="26"/>
        <v>0.2743701270583479</v>
      </c>
      <c r="L24" s="93">
        <f t="shared" si="26"/>
        <v>0.29713485823082164</v>
      </c>
      <c r="M24" s="93">
        <f t="shared" si="26"/>
        <v>0.3271130906593731</v>
      </c>
      <c r="N24" s="93">
        <f t="shared" si="26"/>
        <v>0.31869572730784845</v>
      </c>
      <c r="O24" s="93">
        <f t="shared" si="26"/>
        <v>0.31085842799180347</v>
      </c>
      <c r="P24" s="93">
        <f t="shared" si="26"/>
        <v>0.31240260610605447</v>
      </c>
      <c r="Q24" s="93">
        <f t="shared" si="26"/>
        <v>0.3136519593509999</v>
      </c>
      <c r="R24" s="93">
        <f t="shared" si="26"/>
        <v>0.3139299251876874</v>
      </c>
      <c r="S24" s="93">
        <f t="shared" si="26"/>
        <v>0.31420456187650864</v>
      </c>
      <c r="T24" s="93">
        <f t="shared" si="26"/>
        <v>0.31374157120068635</v>
      </c>
      <c r="U24" s="93">
        <f t="shared" si="26"/>
        <v>0.31336351236278165</v>
      </c>
      <c r="V24" s="93">
        <f t="shared" si="26"/>
        <v>0.3136671965044487</v>
      </c>
      <c r="W24" s="93">
        <f t="shared" si="26"/>
        <v>0.31388198269919104</v>
      </c>
      <c r="X24" s="93">
        <f t="shared" si="26"/>
        <v>0.3137390029632102</v>
      </c>
      <c r="Y24" s="93">
        <f t="shared" si="26"/>
        <v>0.3136449403565621</v>
      </c>
      <c r="Z24" s="93">
        <f t="shared" si="26"/>
        <v>0.3136994758453325</v>
      </c>
      <c r="AA24" s="94">
        <f t="shared" si="26"/>
        <v>0.31373307150190893</v>
      </c>
      <c r="AB24" s="95">
        <f t="shared" si="26"/>
        <v>0.3137170705712683</v>
      </c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2:167" ht="12.75">
      <c r="B25" s="74"/>
      <c r="C25" s="23">
        <f aca="true" t="shared" si="27" ref="C25:C33">C24+1</f>
        <v>1</v>
      </c>
      <c r="D25" s="5" t="s">
        <v>12</v>
      </c>
      <c r="E25" s="24">
        <f t="shared" si="25"/>
        <v>2</v>
      </c>
      <c r="H25" s="85">
        <f aca="true" t="shared" si="28" ref="H25:I33">H14/H$23</f>
        <v>0.14646344367706596</v>
      </c>
      <c r="I25" s="108">
        <f t="shared" si="28"/>
        <v>0.10487535143449579</v>
      </c>
      <c r="J25" s="64">
        <f aca="true" t="shared" si="29" ref="J25:AB25">J14/J$23</f>
        <v>0.23156385043723202</v>
      </c>
      <c r="K25" s="64">
        <f t="shared" si="29"/>
        <v>0.21319197943713258</v>
      </c>
      <c r="L25" s="64">
        <f t="shared" si="29"/>
        <v>0.17217679266200986</v>
      </c>
      <c r="M25" s="64">
        <f t="shared" si="29"/>
        <v>0.17897732217027945</v>
      </c>
      <c r="N25" s="64">
        <f t="shared" si="29"/>
        <v>0.19997512146229138</v>
      </c>
      <c r="O25" s="64">
        <f t="shared" si="29"/>
        <v>0.19573147313475803</v>
      </c>
      <c r="P25" s="64">
        <f t="shared" si="29"/>
        <v>0.1892039368496572</v>
      </c>
      <c r="Q25" s="64">
        <f t="shared" si="29"/>
        <v>0.19048860771854417</v>
      </c>
      <c r="R25" s="64">
        <f t="shared" si="29"/>
        <v>0.19194678119794084</v>
      </c>
      <c r="S25" s="64">
        <f t="shared" si="29"/>
        <v>0.19185045406707144</v>
      </c>
      <c r="T25" s="64">
        <f t="shared" si="29"/>
        <v>0.1917055661765048</v>
      </c>
      <c r="U25" s="64">
        <f t="shared" si="29"/>
        <v>0.19161769181264773</v>
      </c>
      <c r="V25" s="64">
        <f t="shared" si="29"/>
        <v>0.1914615238397911</v>
      </c>
      <c r="W25" s="64">
        <f t="shared" si="29"/>
        <v>0.19157183525017166</v>
      </c>
      <c r="X25" s="64">
        <f t="shared" si="29"/>
        <v>0.19168926726740998</v>
      </c>
      <c r="Y25" s="64">
        <f t="shared" si="29"/>
        <v>0.1916276099896281</v>
      </c>
      <c r="Z25" s="64">
        <f t="shared" si="29"/>
        <v>0.1915674966631603</v>
      </c>
      <c r="AA25" s="81">
        <f t="shared" si="29"/>
        <v>0.1915950614398421</v>
      </c>
      <c r="AB25" s="67">
        <f t="shared" si="29"/>
        <v>0.19161926015642455</v>
      </c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2:167" s="6" customFormat="1" ht="12.75">
      <c r="B26" s="74"/>
      <c r="C26" s="23">
        <f t="shared" si="27"/>
        <v>2</v>
      </c>
      <c r="D26" s="5" t="s">
        <v>12</v>
      </c>
      <c r="E26" s="24">
        <f t="shared" si="25"/>
        <v>3</v>
      </c>
      <c r="F26" s="4"/>
      <c r="G26" s="4"/>
      <c r="H26" s="85">
        <f t="shared" si="28"/>
        <v>0.18456775422719696</v>
      </c>
      <c r="I26" s="108">
        <f t="shared" si="28"/>
        <v>0.09300734025391574</v>
      </c>
      <c r="J26" s="64">
        <f aca="true" t="shared" si="30" ref="J26:AB26">J15/J$23</f>
        <v>0.07519936087807728</v>
      </c>
      <c r="K26" s="64">
        <f t="shared" si="30"/>
        <v>0.17903223341438368</v>
      </c>
      <c r="L26" s="64">
        <f t="shared" si="30"/>
        <v>0.15858026840309142</v>
      </c>
      <c r="M26" s="64">
        <f t="shared" si="30"/>
        <v>0.12293046181289008</v>
      </c>
      <c r="N26" s="64">
        <f t="shared" si="30"/>
        <v>0.12969300361421604</v>
      </c>
      <c r="O26" s="64">
        <f t="shared" si="30"/>
        <v>0.1455797236249616</v>
      </c>
      <c r="P26" s="64">
        <f t="shared" si="30"/>
        <v>0.1412110507401868</v>
      </c>
      <c r="Q26" s="64">
        <f t="shared" si="30"/>
        <v>0.1367492728464909</v>
      </c>
      <c r="R26" s="64">
        <f t="shared" si="30"/>
        <v>0.1381790918268955</v>
      </c>
      <c r="S26" s="64">
        <f t="shared" si="30"/>
        <v>0.1390437416825278</v>
      </c>
      <c r="T26" s="64">
        <f t="shared" si="30"/>
        <v>0.13874762747751443</v>
      </c>
      <c r="U26" s="64">
        <f t="shared" si="30"/>
        <v>0.1387837945923955</v>
      </c>
      <c r="V26" s="64">
        <f t="shared" si="30"/>
        <v>0.13877434518278295</v>
      </c>
      <c r="W26" s="64">
        <f t="shared" si="30"/>
        <v>0.13860680927414257</v>
      </c>
      <c r="X26" s="64">
        <f t="shared" si="30"/>
        <v>0.1386767220070608</v>
      </c>
      <c r="Y26" s="64">
        <f t="shared" si="30"/>
        <v>0.13878031402475913</v>
      </c>
      <c r="Z26" s="64">
        <f t="shared" si="30"/>
        <v>0.1387337478254721</v>
      </c>
      <c r="AA26" s="81">
        <f t="shared" si="30"/>
        <v>0.13868606921363819</v>
      </c>
      <c r="AB26" s="67">
        <f t="shared" si="30"/>
        <v>0.13870868859338994</v>
      </c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2:167" s="6" customFormat="1" ht="12.75">
      <c r="B27" s="74"/>
      <c r="C27" s="23">
        <f t="shared" si="27"/>
        <v>3</v>
      </c>
      <c r="D27" s="5" t="s">
        <v>12</v>
      </c>
      <c r="E27" s="24">
        <f t="shared" si="25"/>
        <v>4</v>
      </c>
      <c r="F27" s="4"/>
      <c r="G27" s="4"/>
      <c r="H27" s="85">
        <f t="shared" si="28"/>
        <v>0.16313407954274828</v>
      </c>
      <c r="I27" s="108">
        <f t="shared" si="28"/>
        <v>0.12405997066892445</v>
      </c>
      <c r="J27" s="64">
        <f aca="true" t="shared" si="31" ref="J27:AB27">J16/J$23</f>
        <v>0.07059042681355475</v>
      </c>
      <c r="K27" s="64">
        <f t="shared" si="31"/>
        <v>0.0615407066915288</v>
      </c>
      <c r="L27" s="64">
        <f t="shared" si="31"/>
        <v>0.14096048281050386</v>
      </c>
      <c r="M27" s="64">
        <f t="shared" si="31"/>
        <v>0.11984554941985447</v>
      </c>
      <c r="N27" s="64">
        <f t="shared" si="31"/>
        <v>0.09429006128697805</v>
      </c>
      <c r="O27" s="64">
        <f t="shared" si="31"/>
        <v>0.09993769584114742</v>
      </c>
      <c r="P27" s="64">
        <f t="shared" si="31"/>
        <v>0.11117234662945183</v>
      </c>
      <c r="Q27" s="64">
        <f t="shared" si="31"/>
        <v>0.108031748197942</v>
      </c>
      <c r="R27" s="64">
        <f t="shared" si="31"/>
        <v>0.10499925425903188</v>
      </c>
      <c r="S27" s="64">
        <f t="shared" si="31"/>
        <v>0.10594996288035508</v>
      </c>
      <c r="T27" s="64">
        <f t="shared" si="31"/>
        <v>0.10643930811026461</v>
      </c>
      <c r="U27" s="64">
        <f t="shared" si="31"/>
        <v>0.10632061080843282</v>
      </c>
      <c r="V27" s="64">
        <f t="shared" si="31"/>
        <v>0.10638985144282997</v>
      </c>
      <c r="W27" s="64">
        <f t="shared" si="31"/>
        <v>0.10634084434096763</v>
      </c>
      <c r="X27" s="64">
        <f t="shared" si="31"/>
        <v>0.10620484666778109</v>
      </c>
      <c r="Y27" s="64">
        <f t="shared" si="31"/>
        <v>0.10627264711140084</v>
      </c>
      <c r="Z27" s="64">
        <f t="shared" si="31"/>
        <v>0.10635055581054076</v>
      </c>
      <c r="AA27" s="81">
        <f t="shared" si="31"/>
        <v>0.10631168367169969</v>
      </c>
      <c r="AB27" s="67">
        <f t="shared" si="31"/>
        <v>0.10627718848331613</v>
      </c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2:167" s="6" customFormat="1" ht="12.75">
      <c r="B28" s="74" t="s">
        <v>22</v>
      </c>
      <c r="C28" s="23">
        <f t="shared" si="27"/>
        <v>4</v>
      </c>
      <c r="D28" s="5" t="s">
        <v>12</v>
      </c>
      <c r="E28" s="24">
        <f t="shared" si="25"/>
        <v>5</v>
      </c>
      <c r="F28" s="4"/>
      <c r="G28" s="4"/>
      <c r="H28" s="85">
        <f t="shared" si="28"/>
        <v>0.10931174089068826</v>
      </c>
      <c r="I28" s="108">
        <f t="shared" si="28"/>
        <v>0.11244968237143159</v>
      </c>
      <c r="J28" s="64">
        <f aca="true" t="shared" si="32" ref="J28:AB28">J17/J$23</f>
        <v>0.09656015337080534</v>
      </c>
      <c r="K28" s="64">
        <f t="shared" si="32"/>
        <v>0.05924228857056781</v>
      </c>
      <c r="L28" s="64">
        <f t="shared" si="32"/>
        <v>0.04968969352243374</v>
      </c>
      <c r="M28" s="64">
        <f t="shared" si="32"/>
        <v>0.1092465751034275</v>
      </c>
      <c r="N28" s="64">
        <f t="shared" si="32"/>
        <v>0.0942683716907147</v>
      </c>
      <c r="O28" s="64">
        <f t="shared" si="32"/>
        <v>0.07451031367628001</v>
      </c>
      <c r="P28" s="64">
        <f t="shared" si="32"/>
        <v>0.07826415567350946</v>
      </c>
      <c r="Q28" s="64">
        <f t="shared" si="32"/>
        <v>0.08722022088762144</v>
      </c>
      <c r="R28" s="64">
        <f t="shared" si="32"/>
        <v>0.08506487787080687</v>
      </c>
      <c r="S28" s="64">
        <f t="shared" si="32"/>
        <v>0.08256241339403683</v>
      </c>
      <c r="T28" s="64">
        <f t="shared" si="32"/>
        <v>0.08317428869306309</v>
      </c>
      <c r="U28" s="64">
        <f t="shared" si="32"/>
        <v>0.08364339076505625</v>
      </c>
      <c r="V28" s="64">
        <f t="shared" si="32"/>
        <v>0.08358273876968207</v>
      </c>
      <c r="W28" s="64">
        <f t="shared" si="32"/>
        <v>0.08360433752217697</v>
      </c>
      <c r="X28" s="64">
        <f t="shared" si="32"/>
        <v>0.08355983317691021</v>
      </c>
      <c r="Y28" s="64">
        <f t="shared" si="32"/>
        <v>0.08346414660169243</v>
      </c>
      <c r="Z28" s="64">
        <f t="shared" si="32"/>
        <v>0.08351626938232765</v>
      </c>
      <c r="AA28" s="81">
        <f t="shared" si="32"/>
        <v>0.08357498962802559</v>
      </c>
      <c r="AB28" s="67">
        <f t="shared" si="32"/>
        <v>0.08354604658478451</v>
      </c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2:167" ht="12.75">
      <c r="B29" s="74"/>
      <c r="C29" s="23">
        <f t="shared" si="27"/>
        <v>5</v>
      </c>
      <c r="D29" s="5" t="s">
        <v>12</v>
      </c>
      <c r="E29" s="24">
        <f t="shared" si="25"/>
        <v>6</v>
      </c>
      <c r="H29" s="85">
        <f t="shared" si="28"/>
        <v>0.0843057870921648</v>
      </c>
      <c r="I29" s="108">
        <f t="shared" si="28"/>
        <v>0.0748029185457897</v>
      </c>
      <c r="J29" s="64">
        <f aca="true" t="shared" si="33" ref="J29:AB29">J18/J$23</f>
        <v>0.08688858036614937</v>
      </c>
      <c r="K29" s="64">
        <f t="shared" si="33"/>
        <v>0.08044928008855858</v>
      </c>
      <c r="L29" s="64">
        <f t="shared" si="33"/>
        <v>0.04748690467577014</v>
      </c>
      <c r="M29" s="64">
        <f t="shared" si="33"/>
        <v>0.03823093908186376</v>
      </c>
      <c r="N29" s="64">
        <f t="shared" si="33"/>
        <v>0.08530807089451412</v>
      </c>
      <c r="O29" s="64">
        <f t="shared" si="33"/>
        <v>0.07395280903363642</v>
      </c>
      <c r="P29" s="64">
        <f t="shared" si="33"/>
        <v>0.0579279500060438</v>
      </c>
      <c r="Q29" s="64">
        <f t="shared" si="33"/>
        <v>0.060956708671536367</v>
      </c>
      <c r="R29" s="64">
        <f t="shared" si="33"/>
        <v>0.06817956982399283</v>
      </c>
      <c r="S29" s="64">
        <f t="shared" si="33"/>
        <v>0.0664025325467173</v>
      </c>
      <c r="T29" s="64">
        <f t="shared" si="33"/>
        <v>0.0643441194167793</v>
      </c>
      <c r="U29" s="64">
        <f t="shared" si="33"/>
        <v>0.06488687794843793</v>
      </c>
      <c r="V29" s="64">
        <f t="shared" si="33"/>
        <v>0.06527831873815713</v>
      </c>
      <c r="W29" s="64">
        <f t="shared" si="33"/>
        <v>0.06520537558496729</v>
      </c>
      <c r="X29" s="64">
        <f t="shared" si="33"/>
        <v>0.06521754786762943</v>
      </c>
      <c r="Y29" s="64">
        <f t="shared" si="33"/>
        <v>0.06519156109922591</v>
      </c>
      <c r="Z29" s="64">
        <f t="shared" si="33"/>
        <v>0.06511600396688076</v>
      </c>
      <c r="AA29" s="81">
        <f t="shared" si="33"/>
        <v>0.06515471502210629</v>
      </c>
      <c r="AB29" s="67">
        <f t="shared" si="33"/>
        <v>0.0652017773967041</v>
      </c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2:167" ht="12.75">
      <c r="B30" s="74"/>
      <c r="C30" s="23">
        <f t="shared" si="27"/>
        <v>6</v>
      </c>
      <c r="D30" s="5" t="s">
        <v>12</v>
      </c>
      <c r="E30" s="24">
        <f t="shared" si="25"/>
        <v>7</v>
      </c>
      <c r="H30" s="85">
        <f t="shared" si="28"/>
        <v>0.05977613717551798</v>
      </c>
      <c r="I30" s="108">
        <f t="shared" si="28"/>
        <v>0.05449945878194552</v>
      </c>
      <c r="J30" s="64">
        <f aca="true" t="shared" si="34" ref="J30:AB30">J19/J$23</f>
        <v>0.054601689559693835</v>
      </c>
      <c r="K30" s="64">
        <f t="shared" si="34"/>
        <v>0.06838643852990939</v>
      </c>
      <c r="L30" s="64">
        <f t="shared" si="34"/>
        <v>0.060918228697574295</v>
      </c>
      <c r="M30" s="64">
        <f t="shared" si="34"/>
        <v>0.034514817387653406</v>
      </c>
      <c r="N30" s="64">
        <f t="shared" si="34"/>
        <v>0.028202027163746025</v>
      </c>
      <c r="O30" s="64">
        <f t="shared" si="34"/>
        <v>0.06322107274506514</v>
      </c>
      <c r="P30" s="64">
        <f t="shared" si="34"/>
        <v>0.054313715492440934</v>
      </c>
      <c r="Q30" s="64">
        <f t="shared" si="34"/>
        <v>0.04262160843182249</v>
      </c>
      <c r="R30" s="64">
        <f t="shared" si="34"/>
        <v>0.04501338303661885</v>
      </c>
      <c r="S30" s="64">
        <f t="shared" si="34"/>
        <v>0.050277269939629186</v>
      </c>
      <c r="T30" s="64">
        <f t="shared" si="34"/>
        <v>0.04888709102700198</v>
      </c>
      <c r="U30" s="64">
        <f t="shared" si="34"/>
        <v>0.04741979965844344</v>
      </c>
      <c r="V30" s="64">
        <f t="shared" si="34"/>
        <v>0.04783846974467532</v>
      </c>
      <c r="W30" s="64">
        <f t="shared" si="34"/>
        <v>0.04810816964893575</v>
      </c>
      <c r="X30" s="64">
        <f t="shared" si="34"/>
        <v>0.048050966404912736</v>
      </c>
      <c r="Y30" s="64">
        <f t="shared" si="34"/>
        <v>0.048066373012155154</v>
      </c>
      <c r="Z30" s="64">
        <f t="shared" si="34"/>
        <v>0.04804655291628375</v>
      </c>
      <c r="AA30" s="81">
        <f t="shared" si="34"/>
        <v>0.047989428081998374</v>
      </c>
      <c r="AB30" s="67">
        <f t="shared" si="34"/>
        <v>0.04801887964511157</v>
      </c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2:167" ht="12.75">
      <c r="B31" s="74"/>
      <c r="C31" s="23">
        <f t="shared" si="27"/>
        <v>7</v>
      </c>
      <c r="D31" s="5" t="s">
        <v>12</v>
      </c>
      <c r="E31" s="24">
        <f t="shared" si="25"/>
        <v>8</v>
      </c>
      <c r="H31" s="85">
        <f t="shared" si="28"/>
        <v>0.033103119790426294</v>
      </c>
      <c r="I31" s="108">
        <f t="shared" si="28"/>
        <v>0.035909558490931304</v>
      </c>
      <c r="J31" s="64">
        <f aca="true" t="shared" si="35" ref="J31:AB31">J20/J$23</f>
        <v>0.03696810122207825</v>
      </c>
      <c r="K31" s="64">
        <f t="shared" si="35"/>
        <v>0.03993565238058635</v>
      </c>
      <c r="L31" s="64">
        <f t="shared" si="35"/>
        <v>0.04812187141920686</v>
      </c>
      <c r="M31" s="64">
        <f t="shared" si="35"/>
        <v>0.04114588439159336</v>
      </c>
      <c r="N31" s="64">
        <f t="shared" si="35"/>
        <v>0.023660197047034714</v>
      </c>
      <c r="O31" s="64">
        <f t="shared" si="35"/>
        <v>0.019422247438085256</v>
      </c>
      <c r="P31" s="64">
        <f t="shared" si="35"/>
        <v>0.04314834230373784</v>
      </c>
      <c r="Q31" s="64">
        <f t="shared" si="35"/>
        <v>0.037136297717902</v>
      </c>
      <c r="R31" s="64">
        <f t="shared" si="35"/>
        <v>0.029248082301487042</v>
      </c>
      <c r="S31" s="64">
        <f t="shared" si="35"/>
        <v>0.030846543146449523</v>
      </c>
      <c r="T31" s="64">
        <f t="shared" si="35"/>
        <v>0.03439764075454907</v>
      </c>
      <c r="U31" s="64">
        <f t="shared" si="35"/>
        <v>0.033480540886762736</v>
      </c>
      <c r="V31" s="64">
        <f t="shared" si="35"/>
        <v>0.032488340780833166</v>
      </c>
      <c r="W31" s="64">
        <f t="shared" si="35"/>
        <v>0.032762314039661615</v>
      </c>
      <c r="X31" s="64">
        <f t="shared" si="35"/>
        <v>0.0329446559344565</v>
      </c>
      <c r="Y31" s="64">
        <f t="shared" si="35"/>
        <v>0.0329098899514036</v>
      </c>
      <c r="Z31" s="64">
        <f t="shared" si="35"/>
        <v>0.03291998456303595</v>
      </c>
      <c r="AA31" s="81">
        <f t="shared" si="35"/>
        <v>0.03290542350270782</v>
      </c>
      <c r="AB31" s="67">
        <f t="shared" si="35"/>
        <v>0.03286693185125017</v>
      </c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2:167" ht="12.75">
      <c r="B32" s="74"/>
      <c r="C32" s="23">
        <f t="shared" si="27"/>
        <v>8</v>
      </c>
      <c r="D32" s="5" t="s">
        <v>12</v>
      </c>
      <c r="E32" s="24">
        <f t="shared" si="25"/>
        <v>9</v>
      </c>
      <c r="H32" s="85">
        <f t="shared" si="28"/>
        <v>0.015479876160990712</v>
      </c>
      <c r="I32" s="108">
        <f t="shared" si="28"/>
        <v>0.013903766785797585</v>
      </c>
      <c r="J32" s="64">
        <f aca="true" t="shared" si="36" ref="J32:AB32">J21/J$23</f>
        <v>0.017030458916765256</v>
      </c>
      <c r="K32" s="64">
        <f t="shared" si="36"/>
        <v>0.018904412138405203</v>
      </c>
      <c r="L32" s="64">
        <f t="shared" si="36"/>
        <v>0.0196478319595667</v>
      </c>
      <c r="M32" s="64">
        <f t="shared" si="36"/>
        <v>0.022724951925194168</v>
      </c>
      <c r="N32" s="64">
        <f t="shared" si="36"/>
        <v>0.019720617473426287</v>
      </c>
      <c r="O32" s="64">
        <f t="shared" si="36"/>
        <v>0.011392494920617018</v>
      </c>
      <c r="P32" s="64">
        <f t="shared" si="36"/>
        <v>0.009267936886803732</v>
      </c>
      <c r="Q32" s="64">
        <f t="shared" si="36"/>
        <v>0.02062692727998989</v>
      </c>
      <c r="R32" s="64">
        <f t="shared" si="36"/>
        <v>0.017817529903560635</v>
      </c>
      <c r="S32" s="64">
        <f t="shared" si="36"/>
        <v>0.01401340177287288</v>
      </c>
      <c r="T32" s="64">
        <f t="shared" si="36"/>
        <v>0.014755189812644927</v>
      </c>
      <c r="U32" s="64">
        <f t="shared" si="36"/>
        <v>0.01647055586536051</v>
      </c>
      <c r="V32" s="64">
        <f t="shared" si="36"/>
        <v>0.01603768255531704</v>
      </c>
      <c r="W32" s="64">
        <f t="shared" si="36"/>
        <v>0.015556294350795094</v>
      </c>
      <c r="X32" s="64">
        <f t="shared" si="36"/>
        <v>0.015686355081300243</v>
      </c>
      <c r="Y32" s="64">
        <f t="shared" si="36"/>
        <v>0.015775771597777384</v>
      </c>
      <c r="Z32" s="64">
        <f t="shared" si="36"/>
        <v>0.01575890475837471</v>
      </c>
      <c r="AA32" s="81">
        <f t="shared" si="36"/>
        <v>0.015763265957644223</v>
      </c>
      <c r="AB32" s="67">
        <f t="shared" si="36"/>
        <v>0.015756596189256115</v>
      </c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2:167" ht="13.5" thickBot="1">
      <c r="B33" s="84"/>
      <c r="C33" s="25">
        <f t="shared" si="27"/>
        <v>9</v>
      </c>
      <c r="D33" s="26" t="s">
        <v>12</v>
      </c>
      <c r="E33" s="27">
        <f t="shared" si="25"/>
        <v>10</v>
      </c>
      <c r="H33" s="112">
        <f t="shared" si="28"/>
        <v>0.008097165991902834</v>
      </c>
      <c r="I33" s="109">
        <f t="shared" si="28"/>
        <v>0.003693177420345342</v>
      </c>
      <c r="J33" s="99">
        <f aca="true" t="shared" si="37" ref="J33:AB33">J22/J$23</f>
        <v>0.003745569852195232</v>
      </c>
      <c r="K33" s="99">
        <f t="shared" si="37"/>
        <v>0.004946881690579834</v>
      </c>
      <c r="L33" s="99">
        <f t="shared" si="37"/>
        <v>0.005283067619021402</v>
      </c>
      <c r="M33" s="99">
        <f t="shared" si="37"/>
        <v>0.005270408047870831</v>
      </c>
      <c r="N33" s="99">
        <f t="shared" si="37"/>
        <v>0.006186802059230331</v>
      </c>
      <c r="O33" s="99">
        <f t="shared" si="37"/>
        <v>0.005393741593645395</v>
      </c>
      <c r="P33" s="99">
        <f t="shared" si="37"/>
        <v>0.0030879593121141188</v>
      </c>
      <c r="Q33" s="99">
        <f t="shared" si="37"/>
        <v>0.002516648897150697</v>
      </c>
      <c r="R33" s="99">
        <f t="shared" si="37"/>
        <v>0.005621504591978185</v>
      </c>
      <c r="S33" s="99">
        <f t="shared" si="37"/>
        <v>0.004849118693831175</v>
      </c>
      <c r="T33" s="99">
        <f t="shared" si="37"/>
        <v>0.0038075973309915053</v>
      </c>
      <c r="U33" s="99">
        <f t="shared" si="37"/>
        <v>0.004013225299681337</v>
      </c>
      <c r="V33" s="99">
        <f t="shared" si="37"/>
        <v>0.004481532441482753</v>
      </c>
      <c r="W33" s="99">
        <f t="shared" si="37"/>
        <v>0.00436203728899036</v>
      </c>
      <c r="X33" s="99">
        <f t="shared" si="37"/>
        <v>0.004230802629328861</v>
      </c>
      <c r="Y33" s="99">
        <f t="shared" si="37"/>
        <v>0.004266746255395206</v>
      </c>
      <c r="Z33" s="99">
        <f t="shared" si="37"/>
        <v>0.004291008268591591</v>
      </c>
      <c r="AA33" s="100">
        <f t="shared" si="37"/>
        <v>0.00428629198042874</v>
      </c>
      <c r="AB33" s="101">
        <f t="shared" si="37"/>
        <v>0.004287560528494581</v>
      </c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2:167" ht="13.5" thickBot="1">
      <c r="B34" s="73" t="s">
        <v>13</v>
      </c>
      <c r="C34" s="118"/>
      <c r="D34" s="118"/>
      <c r="E34" s="119"/>
      <c r="F34" s="75"/>
      <c r="G34" s="76"/>
      <c r="H34" s="120">
        <f aca="true" t="shared" si="38" ref="H34:AB34">SUM(H24:H33)</f>
        <v>0.9999999999999999</v>
      </c>
      <c r="I34" s="121">
        <f t="shared" si="38"/>
        <v>1.0000000000000002</v>
      </c>
      <c r="J34" s="122">
        <f t="shared" si="38"/>
        <v>1</v>
      </c>
      <c r="K34" s="122">
        <f t="shared" si="38"/>
        <v>1.0000000000000002</v>
      </c>
      <c r="L34" s="122">
        <f t="shared" si="38"/>
        <v>0.9999999999999999</v>
      </c>
      <c r="M34" s="122">
        <f t="shared" si="38"/>
        <v>1.0000000000000004</v>
      </c>
      <c r="N34" s="122">
        <f t="shared" si="38"/>
        <v>0.9999999999999998</v>
      </c>
      <c r="O34" s="122">
        <f t="shared" si="38"/>
        <v>0.9999999999999999</v>
      </c>
      <c r="P34" s="122">
        <f t="shared" si="38"/>
        <v>1.0000000000000002</v>
      </c>
      <c r="Q34" s="122">
        <f t="shared" si="38"/>
        <v>0.9999999999999998</v>
      </c>
      <c r="R34" s="122">
        <f t="shared" si="38"/>
        <v>1</v>
      </c>
      <c r="S34" s="122">
        <f t="shared" si="38"/>
        <v>0.9999999999999998</v>
      </c>
      <c r="T34" s="122">
        <f t="shared" si="38"/>
        <v>1</v>
      </c>
      <c r="U34" s="122">
        <f t="shared" si="38"/>
        <v>0.9999999999999999</v>
      </c>
      <c r="V34" s="122">
        <f t="shared" si="38"/>
        <v>1.0000000000000002</v>
      </c>
      <c r="W34" s="122">
        <f t="shared" si="38"/>
        <v>0.9999999999999999</v>
      </c>
      <c r="X34" s="122">
        <f t="shared" si="38"/>
        <v>1</v>
      </c>
      <c r="Y34" s="122">
        <f t="shared" si="38"/>
        <v>0.9999999999999999</v>
      </c>
      <c r="Z34" s="122">
        <f t="shared" si="38"/>
        <v>1.0000000000000002</v>
      </c>
      <c r="AA34" s="123">
        <f t="shared" si="38"/>
        <v>1</v>
      </c>
      <c r="AB34" s="124">
        <f t="shared" si="38"/>
        <v>0.9999999999999997</v>
      </c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2:167" ht="13.5" thickBot="1">
      <c r="B35" s="84" t="s">
        <v>23</v>
      </c>
      <c r="C35" s="16"/>
      <c r="D35" s="69"/>
      <c r="E35" s="70"/>
      <c r="F35" s="46"/>
      <c r="G35" s="77"/>
      <c r="H35" s="113"/>
      <c r="I35" s="114">
        <f aca="true" t="shared" si="39" ref="I35:AB35">I23/H23</f>
        <v>1.3999540366753986</v>
      </c>
      <c r="J35" s="115">
        <f t="shared" si="39"/>
        <v>1.2398268593855446</v>
      </c>
      <c r="K35" s="115">
        <f t="shared" si="39"/>
        <v>1.149850276191439</v>
      </c>
      <c r="L35" s="115">
        <f t="shared" si="39"/>
        <v>1.1951529129579666</v>
      </c>
      <c r="M35" s="115">
        <f t="shared" si="39"/>
        <v>1.245136204804177</v>
      </c>
      <c r="N35" s="115">
        <f t="shared" si="39"/>
        <v>1.2268266982440201</v>
      </c>
      <c r="O35" s="115">
        <f t="shared" si="39"/>
        <v>1.2211720049556036</v>
      </c>
      <c r="P35" s="115">
        <f t="shared" si="39"/>
        <v>1.2322355701251098</v>
      </c>
      <c r="Q35" s="115">
        <f t="shared" si="39"/>
        <v>1.2300050768691266</v>
      </c>
      <c r="R35" s="115">
        <f t="shared" si="39"/>
        <v>1.2255426636754327</v>
      </c>
      <c r="S35" s="115">
        <f t="shared" si="39"/>
        <v>1.227244652798437</v>
      </c>
      <c r="T35" s="115">
        <f t="shared" si="39"/>
        <v>1.2292466312136892</v>
      </c>
      <c r="U35" s="115">
        <f t="shared" si="39"/>
        <v>1.2279981883436055</v>
      </c>
      <c r="V35" s="115">
        <f t="shared" si="39"/>
        <v>1.2275188745951156</v>
      </c>
      <c r="W35" s="115">
        <f t="shared" si="39"/>
        <v>1.2280009588629008</v>
      </c>
      <c r="X35" s="115">
        <f t="shared" si="39"/>
        <v>1.22808903377981</v>
      </c>
      <c r="Y35" s="115">
        <f t="shared" si="39"/>
        <v>1.2279245784839854</v>
      </c>
      <c r="Z35" s="115">
        <f t="shared" si="39"/>
        <v>1.2279416360544766</v>
      </c>
      <c r="AA35" s="116">
        <f t="shared" si="39"/>
        <v>1.227978451615111</v>
      </c>
      <c r="AB35" s="117">
        <f t="shared" si="39"/>
        <v>1.227954869642798</v>
      </c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</row>
    <row r="36" spans="3:115" ht="12.75">
      <c r="C36" s="4"/>
      <c r="D36" s="6"/>
      <c r="E36" s="7"/>
      <c r="H36" s="8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</row>
    <row r="37" spans="3:8" ht="12.75">
      <c r="C37" s="4"/>
      <c r="D37" s="6"/>
      <c r="E37" s="7"/>
      <c r="H37" s="8"/>
    </row>
    <row r="38" spans="3:8" ht="12.75">
      <c r="C38" s="4"/>
      <c r="D38" s="6"/>
      <c r="E38" s="7"/>
      <c r="H38" s="8"/>
    </row>
    <row r="39" spans="3:8" ht="12.75">
      <c r="C39" s="4"/>
      <c r="D39" s="6"/>
      <c r="E39" s="7"/>
      <c r="H39" s="8"/>
    </row>
    <row r="40" spans="3:8" ht="12.75">
      <c r="C40" s="4"/>
      <c r="D40" s="6"/>
      <c r="E40" s="7"/>
      <c r="H40" s="8"/>
    </row>
    <row r="41" ht="12.75">
      <c r="H41" s="8"/>
    </row>
    <row r="42" ht="12.75">
      <c r="H42" s="8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FNSP</cp:lastModifiedBy>
  <cp:lastPrinted>2003-01-30T18:55:02Z</cp:lastPrinted>
  <dcterms:created xsi:type="dcterms:W3CDTF">1998-01-08T10:22:42Z</dcterms:created>
  <dcterms:modified xsi:type="dcterms:W3CDTF">2007-12-04T09:53:15Z</dcterms:modified>
  <cp:category/>
  <cp:version/>
  <cp:contentType/>
  <cp:contentStatus/>
</cp:coreProperties>
</file>